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قطاع" sheetId="6" r:id="rId6"/>
  </sheets>
  <externalReferences>
    <externalReference r:id="rId7"/>
  </externalReferences>
  <definedNames>
    <definedName name="_A65600">#REF!</definedName>
    <definedName name="_E65537">#REF!</definedName>
    <definedName name="_xlnm.Print_Area" localSheetId="0">'1'!$A$1:$F$50</definedName>
    <definedName name="_xlnm.Print_Area" localSheetId="1">'2'!$A$1:$F$118</definedName>
    <definedName name="_xlnm.Print_Area" localSheetId="5">قطاع!$A$1:$F$31</definedName>
  </definedNames>
  <calcPr calcId="144525"/>
</workbook>
</file>

<file path=xl/calcChain.xml><?xml version="1.0" encoding="utf-8"?>
<calcChain xmlns="http://schemas.openxmlformats.org/spreadsheetml/2006/main">
  <c r="F73" i="6" l="1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4" i="6"/>
  <c r="F33" i="6"/>
  <c r="F32" i="6"/>
  <c r="C53" i="5"/>
  <c r="F31" i="5"/>
  <c r="C31" i="5"/>
  <c r="F30" i="5"/>
  <c r="C30" i="5"/>
  <c r="F29" i="5"/>
  <c r="C29" i="5"/>
  <c r="F28" i="5"/>
  <c r="C28" i="5"/>
  <c r="F27" i="5"/>
  <c r="C27" i="5"/>
  <c r="F26" i="5"/>
  <c r="C26" i="5"/>
  <c r="F25" i="5"/>
  <c r="C25" i="5"/>
  <c r="F24" i="5"/>
  <c r="C24" i="5"/>
  <c r="F23" i="5"/>
  <c r="C23" i="5"/>
  <c r="F22" i="5"/>
  <c r="C22" i="5"/>
  <c r="F21" i="5"/>
  <c r="C21" i="5"/>
  <c r="F20" i="5"/>
  <c r="C20" i="5"/>
  <c r="F19" i="5"/>
  <c r="C19" i="5"/>
  <c r="F18" i="5"/>
  <c r="C18" i="5"/>
  <c r="F17" i="5"/>
  <c r="C17" i="5"/>
  <c r="F16" i="5"/>
  <c r="C16" i="5"/>
  <c r="F15" i="5"/>
  <c r="C15" i="5"/>
  <c r="F14" i="5"/>
  <c r="C14" i="5"/>
  <c r="F13" i="5"/>
  <c r="C13" i="5"/>
  <c r="F12" i="5"/>
  <c r="C12" i="5"/>
  <c r="F11" i="5"/>
  <c r="C11" i="5"/>
  <c r="F10" i="5"/>
  <c r="C10" i="5"/>
  <c r="F9" i="5"/>
  <c r="C9" i="5"/>
  <c r="F8" i="5"/>
  <c r="C8" i="5"/>
  <c r="F7" i="5"/>
  <c r="C7" i="5"/>
  <c r="F6" i="5"/>
  <c r="C6" i="5"/>
  <c r="F5" i="5"/>
  <c r="C5" i="5"/>
  <c r="C52" i="4"/>
  <c r="F30" i="4"/>
  <c r="C30" i="4"/>
  <c r="F29" i="4"/>
  <c r="C29" i="4"/>
  <c r="C45" i="4" s="1"/>
  <c r="F28" i="4"/>
  <c r="C28" i="4"/>
  <c r="F27" i="4"/>
  <c r="C27" i="4"/>
  <c r="F26" i="4"/>
  <c r="C26" i="4"/>
  <c r="F25" i="4"/>
  <c r="C25" i="4"/>
  <c r="F24" i="4"/>
  <c r="C24" i="4"/>
  <c r="F23" i="4"/>
  <c r="C23" i="4"/>
  <c r="F22" i="4"/>
  <c r="C22" i="4"/>
  <c r="F21" i="4"/>
  <c r="C21" i="4"/>
  <c r="F20" i="4"/>
  <c r="C20" i="4"/>
  <c r="F19" i="4"/>
  <c r="C19" i="4"/>
  <c r="F18" i="4"/>
  <c r="C18" i="4"/>
  <c r="F17" i="4"/>
  <c r="C17" i="4"/>
  <c r="F16" i="4"/>
  <c r="C16" i="4"/>
  <c r="F15" i="4"/>
  <c r="C15" i="4"/>
  <c r="F14" i="4"/>
  <c r="C14" i="4"/>
  <c r="F13" i="4"/>
  <c r="C13" i="4"/>
  <c r="F12" i="4"/>
  <c r="C12" i="4"/>
  <c r="F11" i="4"/>
  <c r="C11" i="4"/>
  <c r="F10" i="4"/>
  <c r="C10" i="4"/>
  <c r="F9" i="4"/>
  <c r="C9" i="4"/>
  <c r="F8" i="4"/>
  <c r="C8" i="4"/>
  <c r="F7" i="4"/>
  <c r="C7" i="4"/>
  <c r="D47" i="4" s="1"/>
  <c r="F6" i="4"/>
  <c r="C6" i="4"/>
  <c r="F5" i="4"/>
  <c r="C5" i="4"/>
  <c r="F4" i="4"/>
  <c r="C4" i="4"/>
  <c r="C52" i="3"/>
  <c r="F30" i="3"/>
  <c r="C30" i="3"/>
  <c r="F29" i="3"/>
  <c r="C29" i="3"/>
  <c r="F28" i="3"/>
  <c r="C28" i="3"/>
  <c r="F27" i="3"/>
  <c r="C27" i="3"/>
  <c r="F26" i="3"/>
  <c r="C26" i="3"/>
  <c r="F25" i="3"/>
  <c r="C25" i="3"/>
  <c r="F24" i="3"/>
  <c r="C24" i="3"/>
  <c r="F23" i="3"/>
  <c r="C23" i="3"/>
  <c r="F22" i="3"/>
  <c r="C22" i="3"/>
  <c r="F21" i="3"/>
  <c r="C21" i="3"/>
  <c r="F20" i="3"/>
  <c r="C20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12" i="3"/>
  <c r="C32" i="3" s="1"/>
  <c r="F11" i="3"/>
  <c r="C11" i="3"/>
  <c r="F10" i="3"/>
  <c r="C10" i="3"/>
  <c r="F9" i="3"/>
  <c r="C9" i="3"/>
  <c r="D44" i="3" s="1"/>
  <c r="F8" i="3"/>
  <c r="C8" i="3"/>
  <c r="F7" i="3"/>
  <c r="C7" i="3"/>
  <c r="D47" i="3" s="1"/>
  <c r="F6" i="3"/>
  <c r="C6" i="3"/>
  <c r="F5" i="3"/>
  <c r="C5" i="3"/>
  <c r="F4" i="3"/>
  <c r="C4" i="3"/>
  <c r="C52" i="2"/>
  <c r="C39" i="2"/>
  <c r="F30" i="2"/>
  <c r="C30" i="2"/>
  <c r="D44" i="2" s="1"/>
  <c r="F29" i="2"/>
  <c r="C29" i="2"/>
  <c r="F28" i="2"/>
  <c r="C28" i="2"/>
  <c r="F27" i="2"/>
  <c r="C27" i="2"/>
  <c r="F26" i="2"/>
  <c r="C26" i="2"/>
  <c r="C41" i="2" s="1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F13" i="2"/>
  <c r="C13" i="2"/>
  <c r="F12" i="2"/>
  <c r="C12" i="2"/>
  <c r="F11" i="2"/>
  <c r="C11" i="2"/>
  <c r="F10" i="2"/>
  <c r="C10" i="2"/>
  <c r="F9" i="2"/>
  <c r="C9" i="2"/>
  <c r="F8" i="2"/>
  <c r="C8" i="2"/>
  <c r="F7" i="2"/>
  <c r="C7" i="2"/>
  <c r="F6" i="2"/>
  <c r="C6" i="2"/>
  <c r="F5" i="2"/>
  <c r="C5" i="2"/>
  <c r="F4" i="2"/>
  <c r="C4" i="2"/>
  <c r="F117" i="1"/>
  <c r="F116" i="1"/>
  <c r="C52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48" i="1" s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40" i="1" s="1"/>
  <c r="C12" i="1"/>
  <c r="F11" i="1"/>
  <c r="C11" i="1"/>
  <c r="C42" i="1" s="1"/>
  <c r="F10" i="1"/>
  <c r="C10" i="1"/>
  <c r="F9" i="1"/>
  <c r="C50" i="1" s="1"/>
  <c r="C9" i="1"/>
  <c r="D44" i="1" s="1"/>
  <c r="F8" i="1"/>
  <c r="C8" i="1"/>
  <c r="F7" i="1"/>
  <c r="C7" i="1"/>
  <c r="F6" i="1"/>
  <c r="C6" i="1"/>
  <c r="F5" i="1"/>
  <c r="C5" i="1"/>
  <c r="F4" i="1"/>
  <c r="C4" i="1"/>
  <c r="D43" i="3" l="1"/>
  <c r="C40" i="2"/>
  <c r="C45" i="3"/>
  <c r="C41" i="5"/>
  <c r="D43" i="4"/>
  <c r="C32" i="2"/>
  <c r="C7" i="6"/>
  <c r="C11" i="6"/>
  <c r="C15" i="6"/>
  <c r="C19" i="6"/>
  <c r="C23" i="6"/>
  <c r="C27" i="6"/>
  <c r="C31" i="6"/>
  <c r="C39" i="3"/>
  <c r="D45" i="5"/>
  <c r="C43" i="5"/>
  <c r="C46" i="5"/>
  <c r="C50" i="3"/>
  <c r="C50" i="4"/>
  <c r="C46" i="4"/>
  <c r="C42" i="5"/>
  <c r="D48" i="5"/>
  <c r="D47" i="2"/>
  <c r="C41" i="4"/>
  <c r="F19" i="6"/>
  <c r="C28" i="6"/>
  <c r="C49" i="2"/>
  <c r="C46" i="3"/>
  <c r="F8" i="6"/>
  <c r="F28" i="6"/>
  <c r="C5" i="6"/>
  <c r="C9" i="6"/>
  <c r="C13" i="6"/>
  <c r="C33" i="6" s="1"/>
  <c r="C17" i="6"/>
  <c r="C21" i="6"/>
  <c r="C25" i="6"/>
  <c r="C29" i="6"/>
  <c r="E32" i="4"/>
  <c r="C33" i="4" s="1"/>
  <c r="C49" i="5"/>
  <c r="E33" i="5"/>
  <c r="C34" i="5" s="1"/>
  <c r="F7" i="6"/>
  <c r="F31" i="6"/>
  <c r="C20" i="6"/>
  <c r="F12" i="6"/>
  <c r="F24" i="6"/>
  <c r="C50" i="2"/>
  <c r="F5" i="6"/>
  <c r="F9" i="6"/>
  <c r="F17" i="6"/>
  <c r="F21" i="6"/>
  <c r="F25" i="6"/>
  <c r="F29" i="6"/>
  <c r="C49" i="1"/>
  <c r="C48" i="2"/>
  <c r="C42" i="3"/>
  <c r="C32" i="4"/>
  <c r="C48" i="4"/>
  <c r="F11" i="6"/>
  <c r="F27" i="6"/>
  <c r="D47" i="1"/>
  <c r="C16" i="6"/>
  <c r="C32" i="1"/>
  <c r="C51" i="5"/>
  <c r="F16" i="6"/>
  <c r="C6" i="6"/>
  <c r="C10" i="6"/>
  <c r="D43" i="6" s="1"/>
  <c r="C14" i="6"/>
  <c r="C18" i="6"/>
  <c r="C22" i="6"/>
  <c r="C26" i="6"/>
  <c r="C30" i="6"/>
  <c r="C42" i="2"/>
  <c r="C39" i="4"/>
  <c r="F15" i="6"/>
  <c r="C24" i="6"/>
  <c r="E32" i="3"/>
  <c r="C33" i="3" s="1"/>
  <c r="F20" i="6"/>
  <c r="C41" i="1"/>
  <c r="F6" i="6"/>
  <c r="F14" i="6"/>
  <c r="F18" i="6"/>
  <c r="F22" i="6"/>
  <c r="F26" i="6"/>
  <c r="F30" i="6"/>
  <c r="C45" i="2"/>
  <c r="C41" i="3"/>
  <c r="D44" i="4"/>
  <c r="C42" i="4"/>
  <c r="C33" i="5"/>
  <c r="C50" i="5"/>
  <c r="C40" i="6"/>
  <c r="F23" i="6"/>
  <c r="C40" i="4"/>
  <c r="C12" i="6"/>
  <c r="C45" i="1"/>
  <c r="E32" i="2"/>
  <c r="C33" i="2" s="1"/>
  <c r="F34" i="1"/>
  <c r="F35" i="6" s="1"/>
  <c r="C46" i="1"/>
  <c r="C46" i="2"/>
  <c r="C40" i="3"/>
  <c r="C48" i="3"/>
  <c r="C51" i="6"/>
  <c r="D43" i="1"/>
  <c r="C8" i="6"/>
  <c r="D46" i="6" s="1"/>
  <c r="C49" i="4"/>
  <c r="C39" i="1"/>
  <c r="C49" i="3"/>
  <c r="F13" i="6"/>
  <c r="D43" i="2"/>
  <c r="E33" i="1"/>
  <c r="D44" i="5"/>
  <c r="C47" i="5"/>
  <c r="C40" i="5"/>
  <c r="F10" i="6"/>
  <c r="C49" i="6" s="1"/>
  <c r="C44" i="6" l="1"/>
  <c r="C41" i="6"/>
  <c r="C48" i="6"/>
  <c r="C39" i="6"/>
  <c r="C38" i="6"/>
  <c r="C47" i="6"/>
  <c r="D42" i="6"/>
  <c r="E33" i="6"/>
  <c r="E35" i="6" s="1"/>
  <c r="C45" i="6"/>
</calcChain>
</file>

<file path=xl/sharedStrings.xml><?xml version="1.0" encoding="utf-8"?>
<sst xmlns="http://schemas.openxmlformats.org/spreadsheetml/2006/main" count="504" uniqueCount="102">
  <si>
    <t>تحليل مؤشرات مجموع نشاط صناعة المنتجات الغذائية المصنعة والمشروبات والتبغ لسنة 2018</t>
  </si>
  <si>
    <t>الف دينار</t>
  </si>
  <si>
    <t>التسلسل</t>
  </si>
  <si>
    <t>المفــــــــــردات</t>
  </si>
  <si>
    <t>المبلــــغ</t>
  </si>
  <si>
    <t>المفــــــــــــردات</t>
  </si>
  <si>
    <t>المبلـــغ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</si>
  <si>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</si>
  <si>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</si>
  <si>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</si>
  <si>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</si>
  <si>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</si>
  <si>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</si>
  <si>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</si>
  <si>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</si>
  <si>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</si>
  <si>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</si>
  <si>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</si>
  <si>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</si>
  <si>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</si>
  <si>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</si>
  <si>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</si>
  <si>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</si>
  <si>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</si>
  <si>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</si>
  <si>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</si>
  <si>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</si>
  <si>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</si>
  <si>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</si>
  <si>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</si>
  <si>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</si>
  <si>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</si>
  <si>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</si>
  <si>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</si>
  <si>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</si>
  <si>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</si>
  <si>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</si>
  <si>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</si>
  <si>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</si>
  <si>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</si>
  <si>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</si>
  <si>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</si>
  <si>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</si>
  <si>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</si>
  <si>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</si>
  <si>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</si>
  <si>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</si>
  <si>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</si>
  <si>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</si>
  <si>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</si>
  <si>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</si>
  <si>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</si>
  <si>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</si>
  <si>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</si>
  <si>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</si>
  <si>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</si>
  <si>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</si>
  <si>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</si>
  <si>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</si>
  <si>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</si>
  <si>
    <t>الجهاز المركزي للإحصاء وتكنولوجيا المعلومات(الحسابات القومية)</t>
  </si>
  <si>
    <t>القطاع: صناعة تحويلية عام</t>
  </si>
  <si>
    <t>النشاط: صناعة المنتجات الغذائية والمشروبات والتبغ</t>
  </si>
  <si>
    <t>المنشأة: الشركة العامة للمحاصيل الصناعية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</si>
  <si>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</si>
  <si>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</si>
  <si>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</si>
  <si>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</si>
  <si>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</si>
  <si>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</si>
  <si>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</si>
  <si>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</si>
  <si>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</si>
  <si>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</si>
  <si>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</si>
  <si>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</si>
  <si>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</si>
  <si>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</si>
  <si>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إنتاجية المواد الأولية</t>
  </si>
  <si>
    <t>معدل دوران المخزون</t>
  </si>
  <si>
    <t>المستلزمات السلعية</t>
  </si>
  <si>
    <t>تحليل مؤشرات مجموع نشاط صناعة الورق والمنتجات الورقية والطباعة والنشر لسنة 2018</t>
  </si>
  <si>
    <t>المبلـــــغ</t>
  </si>
  <si>
    <t>القطاع: صناعة تحويلية العام</t>
  </si>
  <si>
    <t xml:space="preserve">النشاط: صناعة الورق والمنتجات الورقية والطباعة والنشر </t>
  </si>
  <si>
    <t>المنشأة: دار الشؤون الثقافية</t>
  </si>
  <si>
    <t xml:space="preserve"> تحليل مؤشرات مجموع نشاط الصناعات الكيمياوية ومنتوجاتها لسنة 2018</t>
  </si>
  <si>
    <t xml:space="preserve"> تحليل مؤشرات مجموع نشاط صناعة منتوجات الخامات التعدينية غير المعدنية  لسنة 2018</t>
  </si>
  <si>
    <t>الجهاز المركزي للإحصاء وتكنولوجيا المعلومات (الحسابات القومية)</t>
  </si>
  <si>
    <t xml:space="preserve">النشاط: صناعة المنتجات المعدنية المصنعة والمكائن والمعدات </t>
  </si>
  <si>
    <t>السنة: 2003</t>
  </si>
  <si>
    <t xml:space="preserve"> تحليل مؤشرات مجموع نشاط صناعة المنتجات المعدنية المصنعة والمكائن والمعدات لسنة 2018</t>
  </si>
  <si>
    <t xml:space="preserve"> جدول(82) </t>
  </si>
  <si>
    <t xml:space="preserve"> تحليل مؤشرات مجموع قطاع الصناعة التحويلية العام لسنة 2018</t>
  </si>
  <si>
    <t xml:space="preserve"> جدول(84) </t>
  </si>
  <si>
    <t>القطاع : الصناعة التحويلية العام</t>
  </si>
  <si>
    <t>جدول رقم (1)</t>
  </si>
  <si>
    <t>جدول رقم (2)</t>
  </si>
  <si>
    <t>جدول رقم (3)</t>
  </si>
  <si>
    <t>جدول رقم (4)</t>
  </si>
  <si>
    <t>جدول رقم (5)</t>
  </si>
  <si>
    <t>جدول رقم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</si>
</sst>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charset val="178"/>
    </font>
    <font>
      <b/>
      <sz val="14"/>
      <name val="Arial"/>
      <family val="2"/>
    </font>
    <font>
      <sz val="10"/>
      <name val="Simplified Arabic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 indent="1"/>
    </xf>
    <xf numFmtId="3" fontId="4" fillId="0" borderId="3" xfId="0" applyNumberFormat="1" applyFont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 indent="1"/>
    </xf>
    <xf numFmtId="3" fontId="4" fillId="3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 inden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2" fillId="4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 indent="1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right" vertical="center" indent="2"/>
    </xf>
    <xf numFmtId="0" fontId="3" fillId="5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 indent="1"/>
    </xf>
    <xf numFmtId="3" fontId="4" fillId="0" borderId="4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 indent="1"/>
    </xf>
    <xf numFmtId="3" fontId="4" fillId="3" borderId="4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right" vertical="center" indent="1"/>
    </xf>
    <xf numFmtId="0" fontId="8" fillId="5" borderId="2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right" vertical="center" indent="2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 indent="1"/>
    </xf>
    <xf numFmtId="3" fontId="9" fillId="0" borderId="3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inden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right" vertical="center" indent="1"/>
    </xf>
    <xf numFmtId="3" fontId="9" fillId="3" borderId="3" xfId="0" applyNumberFormat="1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 inden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 indent="1"/>
    </xf>
    <xf numFmtId="0" fontId="9" fillId="0" borderId="8" xfId="0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 indent="2"/>
    </xf>
    <xf numFmtId="0" fontId="4" fillId="3" borderId="4" xfId="0" applyFont="1" applyFill="1" applyBorder="1" applyAlignment="1">
      <alignment horizontal="right" vertical="center" indent="2"/>
    </xf>
    <xf numFmtId="0" fontId="4" fillId="0" borderId="4" xfId="0" applyFont="1" applyBorder="1" applyAlignment="1">
      <alignment horizontal="right" vertical="center" indent="2"/>
    </xf>
    <xf numFmtId="0" fontId="2" fillId="3" borderId="0" xfId="0" applyFont="1" applyFill="1" applyAlignment="1">
      <alignment vertical="center"/>
    </xf>
    <xf numFmtId="0" fontId="4" fillId="0" borderId="4" xfId="0" applyFont="1" applyFill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right" vertical="center" indent="2"/>
    </xf>
    <xf numFmtId="0" fontId="9" fillId="0" borderId="3" xfId="0" applyFont="1" applyBorder="1" applyAlignment="1">
      <alignment horizontal="right" vertical="center" indent="2"/>
    </xf>
    <xf numFmtId="0" fontId="9" fillId="3" borderId="4" xfId="0" applyFont="1" applyFill="1" applyBorder="1" applyAlignment="1">
      <alignment horizontal="right" vertical="center" indent="2"/>
    </xf>
    <xf numFmtId="0" fontId="9" fillId="0" borderId="4" xfId="0" applyFont="1" applyBorder="1" applyAlignment="1">
      <alignment horizontal="right" vertical="center" indent="2"/>
    </xf>
    <xf numFmtId="1" fontId="2" fillId="0" borderId="0" xfId="0" applyNumberFormat="1" applyFont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&#1575;&#1587;&#1605;&#1575;&#1569;&#1575;&#1604;&#1589;&#1606;&#1575;&#1593;&#1577;%20&#1575;&#1604;&#1578;&#1581;&#1608;&#1610;&#1604;&#1610;&#1577;%202018/&#1589;&#1606;&#1575;&#1593;&#1577;%20&#1578;&#1581;&#1608;&#1610;&#1604;&#1610;&#1577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ناعة السكر"/>
      <sheetName val="ورقة1 (1)"/>
      <sheetName val="المنتوجات الغذائية"/>
      <sheetName val="ورقة 2"/>
      <sheetName val="شركة ما بين النهرين"/>
      <sheetName val="ورقة2"/>
      <sheetName val="نشاط1"/>
      <sheetName val="ورقة النشاط"/>
      <sheetName val="الصناعات الجلدية"/>
      <sheetName val="النسيجية الحلة"/>
      <sheetName val="ورقة3"/>
      <sheetName val="صناعة النسيجية واسط"/>
      <sheetName val="ورقة 4"/>
      <sheetName val="سجاد اليدوي"/>
      <sheetName val="ورقة 5"/>
      <sheetName val="الجلدية"/>
      <sheetName val="ورقة6"/>
      <sheetName val="الصوفية"/>
      <sheetName val="ورقة ص7"/>
      <sheetName val="نشاط2"/>
      <sheetName val="ورقةنشاط"/>
      <sheetName val="دار الثقافة"/>
      <sheetName val="ورقة ا8"/>
      <sheetName val="الورقية"/>
      <sheetName val="ورقية الورقة"/>
      <sheetName val="نشاط3"/>
      <sheetName val="ورقة نشاط"/>
      <sheetName val="شركة تعبية الغاز"/>
      <sheetName val="Sheet5"/>
      <sheetName val="ورقة21"/>
      <sheetName val="غاز الشمال"/>
      <sheetName val="ورقة غاز الشمال"/>
      <sheetName val="مصافي الجنوب"/>
      <sheetName val="ورقة61"/>
      <sheetName val="مصافي الوسط"/>
      <sheetName val="مصافي ورقة"/>
      <sheetName val="نفط الشمال"/>
      <sheetName val="ورقة14"/>
      <sheetName val="مصافي الشمال"/>
      <sheetName val="ورقة19"/>
      <sheetName val="شركة مصافي الوسط"/>
      <sheetName val="Sheet1"/>
      <sheetName val="غاز الجنوب"/>
      <sheetName val="ورقة16"/>
      <sheetName val="الفرات"/>
      <sheetName val="ورقة44"/>
      <sheetName val="مطاطية"/>
      <sheetName val="ورقة54"/>
      <sheetName val="اطارات النجف"/>
      <sheetName val="ورقة39"/>
      <sheetName val="الصواري"/>
      <sheetName val="ورقة26"/>
      <sheetName val="أدوية "/>
      <sheetName val="ورقة 25"/>
      <sheetName val="البتروكيمياوية"/>
      <sheetName val="ورقة42"/>
      <sheetName val="الاسمدة الجنوبية"/>
      <sheetName val="ورقة17"/>
      <sheetName val="نشاط 4"/>
      <sheetName val="ورقةن"/>
      <sheetName val="السمنت الجنوبية "/>
      <sheetName val="ورقة5"/>
      <sheetName val="صناعة التعدين"/>
      <sheetName val="ورقة "/>
      <sheetName val="نشاط5"/>
      <sheetName val="ورقة ن "/>
      <sheetName val="نصر"/>
      <sheetName val="ورقة38"/>
      <sheetName val="الحديد والصلب"/>
      <sheetName val="ورقة الحديد"/>
      <sheetName val="شركة حمورابي"/>
      <sheetName val="ورقة حمورابي"/>
      <sheetName val="الزجاجيات"/>
      <sheetName val="Sheet2"/>
      <sheetName val="نشاط"/>
      <sheetName val="ورقة12"/>
      <sheetName val="الفولاذية"/>
      <sheetName val="ورقة34"/>
      <sheetName val="سيارات"/>
      <sheetName val="ورقة15"/>
      <sheetName val="اور"/>
      <sheetName val="ورقة اور"/>
      <sheetName val="ديالى"/>
      <sheetName val="ورقة ديالى"/>
      <sheetName val="ميكانيكية الاسكندرية (2)"/>
      <sheetName val="ورقة50"/>
      <sheetName val="شركة الفارس"/>
      <sheetName val="ورقة62"/>
      <sheetName val="شركة التحدي"/>
      <sheetName val="ورقة18"/>
      <sheetName val="ابن ماجد"/>
      <sheetName val="ورقة ماجد"/>
      <sheetName val="الزوراء"/>
      <sheetName val="Sheet10"/>
      <sheetName val="المعدات الهندسية"/>
      <sheetName val="ورقة22"/>
      <sheetName val="نشاط6"/>
      <sheetName val="ورقة4"/>
      <sheetName val="قطاع"/>
      <sheetName val="ورقة53"/>
      <sheetName val="تقرير التوافق"/>
      <sheetName val="ورقة1"/>
      <sheetName val="ورقة7"/>
      <sheetName val="ورقة8"/>
      <sheetName val="ورقة9"/>
      <sheetName val="ورقة10"/>
      <sheetName val="ورقة13"/>
    </sheetNames>
    <sheetDataSet>
      <sheetData sheetId="0">
        <row r="103">
          <cell r="C103">
            <v>333217</v>
          </cell>
        </row>
        <row r="117">
          <cell r="F117">
            <v>284388</v>
          </cell>
        </row>
      </sheetData>
      <sheetData sheetId="1"/>
      <sheetData sheetId="2">
        <row r="4">
          <cell r="C4">
            <v>9461636</v>
          </cell>
          <cell r="F4">
            <v>84875207</v>
          </cell>
        </row>
        <row r="5">
          <cell r="C5">
            <v>31821204</v>
          </cell>
          <cell r="F5">
            <v>28419001</v>
          </cell>
        </row>
        <row r="6">
          <cell r="C6">
            <v>0</v>
          </cell>
          <cell r="F6">
            <v>31263933</v>
          </cell>
        </row>
        <row r="7">
          <cell r="C7">
            <v>41282840</v>
          </cell>
          <cell r="F7">
            <v>2448686</v>
          </cell>
        </row>
        <row r="8">
          <cell r="C8">
            <v>55000</v>
          </cell>
          <cell r="F8">
            <v>28815247</v>
          </cell>
        </row>
        <row r="9">
          <cell r="C9">
            <v>15217747</v>
          </cell>
          <cell r="F9">
            <v>19166631</v>
          </cell>
        </row>
        <row r="10">
          <cell r="C10">
            <v>56555587</v>
          </cell>
          <cell r="F10">
            <v>0</v>
          </cell>
        </row>
        <row r="11">
          <cell r="C11">
            <v>37866258</v>
          </cell>
          <cell r="F11">
            <v>0</v>
          </cell>
        </row>
        <row r="12">
          <cell r="C12">
            <v>94421845</v>
          </cell>
          <cell r="F12">
            <v>19166631</v>
          </cell>
        </row>
        <row r="13">
          <cell r="C13">
            <v>111770619</v>
          </cell>
          <cell r="F13">
            <v>13886072</v>
          </cell>
        </row>
        <row r="14">
          <cell r="C14">
            <v>1523589</v>
          </cell>
          <cell r="F14">
            <v>5280559</v>
          </cell>
        </row>
        <row r="15">
          <cell r="C15">
            <v>121284834</v>
          </cell>
          <cell r="F15">
            <v>5376</v>
          </cell>
        </row>
        <row r="16">
          <cell r="C16">
            <v>-7990626</v>
          </cell>
          <cell r="F16">
            <v>621480</v>
          </cell>
        </row>
        <row r="17">
          <cell r="C17">
            <v>30054879</v>
          </cell>
          <cell r="F17">
            <v>5896663</v>
          </cell>
        </row>
        <row r="18">
          <cell r="C18">
            <v>26316234</v>
          </cell>
          <cell r="F18">
            <v>4946525</v>
          </cell>
        </row>
        <row r="19">
          <cell r="C19">
            <v>0</v>
          </cell>
          <cell r="F19">
            <v>950138</v>
          </cell>
        </row>
        <row r="20">
          <cell r="C20">
            <v>2210063</v>
          </cell>
          <cell r="F20">
            <v>71490568</v>
          </cell>
        </row>
        <row r="21">
          <cell r="C21">
            <v>717107</v>
          </cell>
          <cell r="F21">
            <v>72440706</v>
          </cell>
        </row>
        <row r="22">
          <cell r="C22">
            <v>567605</v>
          </cell>
          <cell r="F22">
            <v>-26768</v>
          </cell>
        </row>
        <row r="23">
          <cell r="C23">
            <v>243870</v>
          </cell>
          <cell r="F23">
            <v>-26768</v>
          </cell>
        </row>
        <row r="24">
          <cell r="C24">
            <v>51518776</v>
          </cell>
          <cell r="F24">
            <v>0</v>
          </cell>
        </row>
        <row r="25">
          <cell r="C25">
            <v>20667867</v>
          </cell>
          <cell r="F25">
            <v>0</v>
          </cell>
        </row>
        <row r="26">
          <cell r="C26">
            <v>102241522</v>
          </cell>
          <cell r="F26">
            <v>72575201</v>
          </cell>
        </row>
        <row r="27">
          <cell r="C27">
            <v>64375264</v>
          </cell>
          <cell r="F27">
            <v>0</v>
          </cell>
        </row>
        <row r="28">
          <cell r="C28">
            <v>170949</v>
          </cell>
          <cell r="F28">
            <v>-107727</v>
          </cell>
        </row>
        <row r="29">
          <cell r="C29">
            <v>56555587</v>
          </cell>
          <cell r="F29">
            <v>72575201</v>
          </cell>
        </row>
        <row r="30">
          <cell r="C30">
            <v>94421845</v>
          </cell>
          <cell r="F30">
            <v>-71625063</v>
          </cell>
        </row>
        <row r="102">
          <cell r="C102">
            <v>11627340</v>
          </cell>
        </row>
        <row r="116">
          <cell r="F116">
            <v>107727</v>
          </cell>
        </row>
      </sheetData>
      <sheetData sheetId="3"/>
      <sheetData sheetId="4">
        <row r="4">
          <cell r="C4">
            <v>2000000</v>
          </cell>
          <cell r="F4">
            <v>59512183</v>
          </cell>
        </row>
        <row r="5">
          <cell r="C5">
            <v>83832128</v>
          </cell>
          <cell r="F5">
            <v>1123512</v>
          </cell>
        </row>
        <row r="6">
          <cell r="C6">
            <v>0</v>
          </cell>
          <cell r="F6">
            <v>38994488</v>
          </cell>
        </row>
        <row r="7">
          <cell r="C7">
            <v>85832128</v>
          </cell>
          <cell r="F7">
            <v>-8015034</v>
          </cell>
        </row>
        <row r="8">
          <cell r="C8">
            <v>0</v>
          </cell>
          <cell r="F8">
            <v>47009522</v>
          </cell>
        </row>
        <row r="9">
          <cell r="C9">
            <v>0</v>
          </cell>
          <cell r="F9">
            <v>2931097</v>
          </cell>
        </row>
        <row r="10">
          <cell r="C10">
            <v>85832128</v>
          </cell>
          <cell r="F10">
            <v>8363111</v>
          </cell>
        </row>
        <row r="11">
          <cell r="C11">
            <v>256770808</v>
          </cell>
          <cell r="F11">
            <v>29220277</v>
          </cell>
        </row>
        <row r="12">
          <cell r="C12">
            <v>342602936</v>
          </cell>
          <cell r="F12">
            <v>40514485</v>
          </cell>
        </row>
        <row r="13">
          <cell r="C13">
            <v>58621891</v>
          </cell>
          <cell r="F13">
            <v>89489158</v>
          </cell>
        </row>
        <row r="14">
          <cell r="C14">
            <v>2013804</v>
          </cell>
          <cell r="F14">
            <v>-48974673</v>
          </cell>
        </row>
        <row r="15">
          <cell r="C15">
            <v>92160</v>
          </cell>
          <cell r="F15">
            <v>0</v>
          </cell>
        </row>
        <row r="16">
          <cell r="C16">
            <v>60543535</v>
          </cell>
          <cell r="F16">
            <v>76879981</v>
          </cell>
        </row>
        <row r="17">
          <cell r="C17">
            <v>38727453</v>
          </cell>
          <cell r="F17">
            <v>27905308</v>
          </cell>
        </row>
        <row r="18">
          <cell r="C18">
            <v>11368677</v>
          </cell>
          <cell r="F18">
            <v>3571238</v>
          </cell>
        </row>
        <row r="19">
          <cell r="C19">
            <v>0</v>
          </cell>
          <cell r="F19">
            <v>24334070</v>
          </cell>
        </row>
        <row r="20">
          <cell r="C20">
            <v>11022666</v>
          </cell>
          <cell r="F20">
            <v>-200850</v>
          </cell>
        </row>
        <row r="21">
          <cell r="C21">
            <v>15184946</v>
          </cell>
          <cell r="F21">
            <v>24133220</v>
          </cell>
        </row>
        <row r="22">
          <cell r="C22">
            <v>1151164</v>
          </cell>
          <cell r="F22">
            <v>12116893</v>
          </cell>
        </row>
        <row r="23">
          <cell r="C23">
            <v>0</v>
          </cell>
          <cell r="F23">
            <v>6730404</v>
          </cell>
        </row>
        <row r="24">
          <cell r="C24">
            <v>117317999</v>
          </cell>
          <cell r="F24">
            <v>4993220</v>
          </cell>
        </row>
        <row r="25">
          <cell r="C25">
            <v>126013949</v>
          </cell>
          <cell r="F25">
            <v>393269</v>
          </cell>
        </row>
        <row r="26">
          <cell r="C26">
            <v>282059401</v>
          </cell>
          <cell r="F26">
            <v>16599529</v>
          </cell>
        </row>
        <row r="27">
          <cell r="C27">
            <v>25288593</v>
          </cell>
          <cell r="F27">
            <v>0</v>
          </cell>
        </row>
        <row r="28">
          <cell r="C28">
            <v>0</v>
          </cell>
          <cell r="F28">
            <v>-4583202</v>
          </cell>
        </row>
        <row r="29">
          <cell r="C29">
            <v>85832128</v>
          </cell>
          <cell r="F29">
            <v>16992798</v>
          </cell>
        </row>
        <row r="30">
          <cell r="C30">
            <v>342602936</v>
          </cell>
          <cell r="F30">
            <v>7341272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C4">
            <v>15000</v>
          </cell>
          <cell r="F4">
            <v>3846928</v>
          </cell>
        </row>
        <row r="5">
          <cell r="C5">
            <v>2971500</v>
          </cell>
          <cell r="F5">
            <v>3475455</v>
          </cell>
        </row>
        <row r="6">
          <cell r="C6">
            <v>0</v>
          </cell>
          <cell r="F6">
            <v>1603565</v>
          </cell>
        </row>
        <row r="7">
          <cell r="C7">
            <v>2986500</v>
          </cell>
          <cell r="F7">
            <v>891052</v>
          </cell>
        </row>
        <row r="8">
          <cell r="C8">
            <v>30000</v>
          </cell>
          <cell r="F8">
            <v>712513</v>
          </cell>
        </row>
        <row r="9">
          <cell r="C9">
            <v>0</v>
          </cell>
          <cell r="F9">
            <v>75194</v>
          </cell>
        </row>
        <row r="10">
          <cell r="C10">
            <v>3016500</v>
          </cell>
          <cell r="F10">
            <v>716</v>
          </cell>
        </row>
        <row r="11">
          <cell r="C11">
            <v>2886854</v>
          </cell>
          <cell r="F11">
            <v>9818</v>
          </cell>
        </row>
        <row r="12">
          <cell r="C12">
            <v>5903354</v>
          </cell>
          <cell r="F12">
            <v>85728</v>
          </cell>
        </row>
        <row r="13">
          <cell r="C13">
            <v>7322383</v>
          </cell>
          <cell r="F13">
            <v>337902</v>
          </cell>
        </row>
        <row r="14">
          <cell r="C14">
            <v>0</v>
          </cell>
          <cell r="F14">
            <v>-252174</v>
          </cell>
        </row>
        <row r="15">
          <cell r="C15">
            <v>3919749</v>
          </cell>
          <cell r="F15">
            <v>0</v>
          </cell>
        </row>
        <row r="16">
          <cell r="C16">
            <v>3402634</v>
          </cell>
          <cell r="F16">
            <v>0</v>
          </cell>
        </row>
        <row r="17">
          <cell r="C17">
            <v>1523741</v>
          </cell>
          <cell r="F17">
            <v>-252174</v>
          </cell>
        </row>
        <row r="18">
          <cell r="C18">
            <v>704748</v>
          </cell>
          <cell r="F18">
            <v>443063</v>
          </cell>
        </row>
        <row r="19">
          <cell r="C19">
            <v>1846</v>
          </cell>
          <cell r="F19">
            <v>-695237</v>
          </cell>
        </row>
        <row r="20">
          <cell r="C20">
            <v>761696</v>
          </cell>
          <cell r="F20">
            <v>2548737</v>
          </cell>
        </row>
        <row r="21">
          <cell r="C21">
            <v>55451</v>
          </cell>
          <cell r="F21">
            <v>1853500</v>
          </cell>
        </row>
        <row r="22">
          <cell r="C22">
            <v>0</v>
          </cell>
          <cell r="F22">
            <v>-543169</v>
          </cell>
        </row>
        <row r="23">
          <cell r="C23">
            <v>0</v>
          </cell>
          <cell r="F23">
            <v>-543169</v>
          </cell>
        </row>
        <row r="24">
          <cell r="C24">
            <v>626259</v>
          </cell>
          <cell r="F24">
            <v>0</v>
          </cell>
        </row>
        <row r="25">
          <cell r="C25">
            <v>333920</v>
          </cell>
          <cell r="F25">
            <v>0</v>
          </cell>
        </row>
        <row r="26">
          <cell r="C26">
            <v>2483920</v>
          </cell>
          <cell r="F26">
            <v>2396669</v>
          </cell>
        </row>
        <row r="27">
          <cell r="C27">
            <v>-402934</v>
          </cell>
          <cell r="F27">
            <v>0</v>
          </cell>
        </row>
        <row r="28">
          <cell r="C28">
            <v>16800</v>
          </cell>
          <cell r="F28">
            <v>0</v>
          </cell>
        </row>
        <row r="29">
          <cell r="C29">
            <v>3016500</v>
          </cell>
          <cell r="F29">
            <v>2396669</v>
          </cell>
        </row>
        <row r="30">
          <cell r="C30">
            <v>5903354</v>
          </cell>
          <cell r="F30">
            <v>-3091906</v>
          </cell>
        </row>
        <row r="102">
          <cell r="C102">
            <v>272084</v>
          </cell>
        </row>
      </sheetData>
      <sheetData sheetId="22"/>
      <sheetData sheetId="23">
        <row r="103">
          <cell r="C103">
            <v>72902</v>
          </cell>
        </row>
      </sheetData>
      <sheetData sheetId="24"/>
      <sheetData sheetId="25"/>
      <sheetData sheetId="26"/>
      <sheetData sheetId="27">
        <row r="4">
          <cell r="C4">
            <v>1035635</v>
          </cell>
          <cell r="F4">
            <v>190030285</v>
          </cell>
        </row>
        <row r="5">
          <cell r="C5">
            <v>465438775</v>
          </cell>
          <cell r="F5">
            <v>423430722</v>
          </cell>
        </row>
        <row r="6">
          <cell r="C6">
            <v>0</v>
          </cell>
          <cell r="F6">
            <v>143313820</v>
          </cell>
        </row>
        <row r="7">
          <cell r="C7">
            <v>466474410</v>
          </cell>
          <cell r="F7">
            <v>999151</v>
          </cell>
        </row>
        <row r="8">
          <cell r="C8">
            <v>715548</v>
          </cell>
          <cell r="F8">
            <v>142314669</v>
          </cell>
        </row>
        <row r="9">
          <cell r="C9">
            <v>0</v>
          </cell>
          <cell r="F9">
            <v>-999151</v>
          </cell>
        </row>
        <row r="10">
          <cell r="C10">
            <v>467189958</v>
          </cell>
          <cell r="F10">
            <v>349920853</v>
          </cell>
        </row>
        <row r="11">
          <cell r="C11">
            <v>349273247</v>
          </cell>
          <cell r="F11">
            <v>19822655</v>
          </cell>
        </row>
        <row r="12">
          <cell r="C12">
            <v>816463205</v>
          </cell>
          <cell r="F12">
            <v>368744357</v>
          </cell>
        </row>
        <row r="13">
          <cell r="C13">
            <v>208092714</v>
          </cell>
          <cell r="F13">
            <v>93104690</v>
          </cell>
        </row>
        <row r="14">
          <cell r="C14">
            <v>25307723</v>
          </cell>
          <cell r="F14">
            <v>275639667</v>
          </cell>
        </row>
        <row r="15">
          <cell r="C15">
            <v>34258516</v>
          </cell>
          <cell r="F15">
            <v>0</v>
          </cell>
        </row>
        <row r="16">
          <cell r="C16">
            <v>199141921</v>
          </cell>
          <cell r="F16">
            <v>0</v>
          </cell>
        </row>
        <row r="17">
          <cell r="C17">
            <v>143830730</v>
          </cell>
          <cell r="F17">
            <v>275639667</v>
          </cell>
        </row>
        <row r="18">
          <cell r="C18">
            <v>141307690</v>
          </cell>
          <cell r="F18">
            <v>14478999</v>
          </cell>
        </row>
        <row r="19">
          <cell r="C19">
            <v>0</v>
          </cell>
          <cell r="F19">
            <v>261160668</v>
          </cell>
        </row>
        <row r="20">
          <cell r="F20">
            <v>-6416891</v>
          </cell>
        </row>
        <row r="21">
          <cell r="C21">
            <v>1612116</v>
          </cell>
          <cell r="F21">
            <v>254743777</v>
          </cell>
        </row>
        <row r="22">
          <cell r="C22">
            <v>894437</v>
          </cell>
          <cell r="F22">
            <v>82626171</v>
          </cell>
        </row>
        <row r="23">
          <cell r="C23">
            <v>16487</v>
          </cell>
          <cell r="F23">
            <v>18753733</v>
          </cell>
        </row>
        <row r="24">
          <cell r="C24">
            <v>162081217</v>
          </cell>
          <cell r="F24">
            <v>36809959</v>
          </cell>
        </row>
        <row r="25">
          <cell r="C25">
            <v>311409337</v>
          </cell>
          <cell r="F25">
            <v>27062479</v>
          </cell>
        </row>
        <row r="26">
          <cell r="C26">
            <v>617321284</v>
          </cell>
          <cell r="F26">
            <v>172095818</v>
          </cell>
        </row>
        <row r="27">
          <cell r="C27">
            <v>268048037</v>
          </cell>
          <cell r="F27">
            <v>45788</v>
          </cell>
        </row>
        <row r="28">
          <cell r="C28">
            <v>0</v>
          </cell>
          <cell r="F28">
            <v>-24000</v>
          </cell>
        </row>
        <row r="29">
          <cell r="C29">
            <v>467189958</v>
          </cell>
          <cell r="F29">
            <v>199158297</v>
          </cell>
        </row>
        <row r="30">
          <cell r="C30">
            <v>816463205</v>
          </cell>
          <cell r="F30">
            <v>62002371</v>
          </cell>
        </row>
        <row r="102">
          <cell r="C102">
            <v>30934068</v>
          </cell>
        </row>
      </sheetData>
      <sheetData sheetId="28"/>
      <sheetData sheetId="29"/>
      <sheetData sheetId="30">
        <row r="5">
          <cell r="C5">
            <v>808160</v>
          </cell>
          <cell r="F5">
            <v>42601631</v>
          </cell>
        </row>
        <row r="6">
          <cell r="C6">
            <v>345260318</v>
          </cell>
          <cell r="F6">
            <v>168160689</v>
          </cell>
        </row>
        <row r="7">
          <cell r="C7">
            <v>0</v>
          </cell>
          <cell r="F7">
            <v>174344121</v>
          </cell>
        </row>
        <row r="8">
          <cell r="C8">
            <v>346068478</v>
          </cell>
          <cell r="F8">
            <v>54952446</v>
          </cell>
        </row>
        <row r="9">
          <cell r="C9">
            <v>0</v>
          </cell>
          <cell r="F9">
            <v>119391675</v>
          </cell>
        </row>
        <row r="10">
          <cell r="C10">
            <v>0</v>
          </cell>
          <cell r="F10">
            <v>172644616</v>
          </cell>
        </row>
        <row r="11">
          <cell r="C11">
            <v>346068478</v>
          </cell>
          <cell r="F11">
            <v>0</v>
          </cell>
        </row>
        <row r="12">
          <cell r="C12">
            <v>396223937</v>
          </cell>
          <cell r="F12">
            <v>1686512</v>
          </cell>
        </row>
        <row r="13">
          <cell r="C13">
            <v>742292415</v>
          </cell>
          <cell r="F13">
            <v>174331128</v>
          </cell>
        </row>
        <row r="14">
          <cell r="C14">
            <v>125497058</v>
          </cell>
          <cell r="F14">
            <v>53265451</v>
          </cell>
        </row>
        <row r="15">
          <cell r="C15">
            <v>62000</v>
          </cell>
          <cell r="F15">
            <v>121065677</v>
          </cell>
        </row>
        <row r="16">
          <cell r="C16">
            <v>67458039</v>
          </cell>
          <cell r="F16">
            <v>413076</v>
          </cell>
        </row>
        <row r="17">
          <cell r="C17">
            <v>58101019</v>
          </cell>
          <cell r="F17">
            <v>0</v>
          </cell>
        </row>
        <row r="18">
          <cell r="C18">
            <v>170717443</v>
          </cell>
          <cell r="F18">
            <v>120652601</v>
          </cell>
        </row>
        <row r="19">
          <cell r="C19">
            <v>110432666</v>
          </cell>
          <cell r="F19">
            <v>10183805</v>
          </cell>
        </row>
        <row r="20">
          <cell r="C20">
            <v>0</v>
          </cell>
          <cell r="F20">
            <v>110468796</v>
          </cell>
        </row>
        <row r="21">
          <cell r="C21">
            <v>54605872</v>
          </cell>
          <cell r="F21">
            <v>-4563464</v>
          </cell>
        </row>
        <row r="22">
          <cell r="C22">
            <v>0</v>
          </cell>
          <cell r="F22">
            <v>105905332</v>
          </cell>
        </row>
        <row r="23">
          <cell r="C23">
            <v>1206167</v>
          </cell>
          <cell r="F23">
            <v>28570914</v>
          </cell>
        </row>
        <row r="24">
          <cell r="C24">
            <v>4472738</v>
          </cell>
          <cell r="F24">
            <v>12465313</v>
          </cell>
        </row>
        <row r="25">
          <cell r="C25">
            <v>472732047</v>
          </cell>
          <cell r="F25">
            <v>9095654</v>
          </cell>
        </row>
        <row r="26">
          <cell r="C26">
            <v>40741906</v>
          </cell>
          <cell r="F26">
            <v>7009947</v>
          </cell>
        </row>
        <row r="27">
          <cell r="C27">
            <v>684191396</v>
          </cell>
          <cell r="F27">
            <v>77388418</v>
          </cell>
        </row>
        <row r="28">
          <cell r="C28">
            <v>287967459</v>
          </cell>
          <cell r="F28">
            <v>0</v>
          </cell>
        </row>
        <row r="29">
          <cell r="C29">
            <v>0</v>
          </cell>
          <cell r="F29">
            <v>-54000</v>
          </cell>
        </row>
        <row r="30">
          <cell r="C30">
            <v>346068478</v>
          </cell>
          <cell r="F30">
            <v>84398365</v>
          </cell>
        </row>
        <row r="31">
          <cell r="C31">
            <v>742292415</v>
          </cell>
          <cell r="F31">
            <v>26070431</v>
          </cell>
        </row>
        <row r="103">
          <cell r="C103">
            <v>51510098</v>
          </cell>
        </row>
      </sheetData>
      <sheetData sheetId="31"/>
      <sheetData sheetId="32">
        <row r="4">
          <cell r="C4">
            <v>1805067</v>
          </cell>
          <cell r="F4">
            <v>248642164</v>
          </cell>
        </row>
        <row r="5">
          <cell r="C5">
            <v>1164256818</v>
          </cell>
          <cell r="F5">
            <v>884784827</v>
          </cell>
        </row>
        <row r="6">
          <cell r="C6">
            <v>0</v>
          </cell>
          <cell r="F6">
            <v>297155107</v>
          </cell>
        </row>
        <row r="7">
          <cell r="C7">
            <v>1166061885</v>
          </cell>
          <cell r="F7">
            <v>39267321</v>
          </cell>
        </row>
        <row r="8">
          <cell r="C8">
            <v>0</v>
          </cell>
          <cell r="F8">
            <v>257887786</v>
          </cell>
        </row>
        <row r="9">
          <cell r="C9">
            <v>0</v>
          </cell>
          <cell r="F9">
            <v>1368494631</v>
          </cell>
        </row>
        <row r="10">
          <cell r="C10">
            <v>1166061885</v>
          </cell>
          <cell r="F10">
            <v>0</v>
          </cell>
        </row>
        <row r="11">
          <cell r="C11">
            <v>818510901</v>
          </cell>
          <cell r="F11">
            <v>0</v>
          </cell>
        </row>
        <row r="12">
          <cell r="C12">
            <v>1984572786</v>
          </cell>
          <cell r="F12">
            <v>1368494631</v>
          </cell>
        </row>
        <row r="13">
          <cell r="C13">
            <v>425709103</v>
          </cell>
          <cell r="F13">
            <v>641424865</v>
          </cell>
        </row>
        <row r="14">
          <cell r="C14">
            <v>210433560</v>
          </cell>
          <cell r="F14">
            <v>727069766</v>
          </cell>
        </row>
        <row r="15">
          <cell r="C15">
            <v>199065653</v>
          </cell>
          <cell r="F15">
            <v>0</v>
          </cell>
        </row>
        <row r="16">
          <cell r="C16">
            <v>437077010</v>
          </cell>
          <cell r="F16">
            <v>0</v>
          </cell>
        </row>
        <row r="17">
          <cell r="C17">
            <v>271266931</v>
          </cell>
          <cell r="F17">
            <v>727069766</v>
          </cell>
        </row>
        <row r="18">
          <cell r="C18">
            <v>188709389</v>
          </cell>
          <cell r="F18">
            <v>30057540</v>
          </cell>
        </row>
        <row r="19">
          <cell r="C19">
            <v>7416654</v>
          </cell>
          <cell r="F19">
            <v>697012226</v>
          </cell>
        </row>
        <row r="20">
          <cell r="C20">
            <v>5962494</v>
          </cell>
          <cell r="F20">
            <v>-849836</v>
          </cell>
        </row>
        <row r="21">
          <cell r="C21">
            <v>0</v>
          </cell>
          <cell r="F21">
            <v>696162390</v>
          </cell>
        </row>
        <row r="22">
          <cell r="C22">
            <v>5056668</v>
          </cell>
          <cell r="F22">
            <v>494744699</v>
          </cell>
        </row>
        <row r="23">
          <cell r="C23">
            <v>64121726</v>
          </cell>
          <cell r="F23">
            <v>204596339</v>
          </cell>
        </row>
        <row r="24">
          <cell r="C24">
            <v>945192286</v>
          </cell>
          <cell r="F24">
            <v>205825617</v>
          </cell>
        </row>
        <row r="25">
          <cell r="C25">
            <v>331036559</v>
          </cell>
          <cell r="F25">
            <v>84322743</v>
          </cell>
        </row>
        <row r="26">
          <cell r="C26">
            <v>1547495776</v>
          </cell>
          <cell r="F26">
            <v>201417691</v>
          </cell>
        </row>
        <row r="27">
          <cell r="C27">
            <v>728984875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1166061885</v>
          </cell>
          <cell r="F29">
            <v>285740434</v>
          </cell>
        </row>
        <row r="30">
          <cell r="C30">
            <v>1984572786</v>
          </cell>
          <cell r="F30">
            <v>411271792</v>
          </cell>
        </row>
        <row r="102">
          <cell r="C102">
            <v>637544199</v>
          </cell>
        </row>
      </sheetData>
      <sheetData sheetId="33"/>
      <sheetData sheetId="34">
        <row r="103">
          <cell r="C103">
            <v>552459604</v>
          </cell>
        </row>
      </sheetData>
      <sheetData sheetId="35"/>
      <sheetData sheetId="36"/>
      <sheetData sheetId="37"/>
      <sheetData sheetId="38">
        <row r="4">
          <cell r="C4">
            <v>694254</v>
          </cell>
          <cell r="F4">
            <v>199494678</v>
          </cell>
        </row>
        <row r="5">
          <cell r="C5">
            <v>654039988</v>
          </cell>
          <cell r="F5">
            <v>109756958</v>
          </cell>
        </row>
        <row r="6">
          <cell r="C6">
            <v>0</v>
          </cell>
          <cell r="F6">
            <v>234047667</v>
          </cell>
        </row>
        <row r="7">
          <cell r="C7">
            <v>654734242</v>
          </cell>
          <cell r="F7">
            <v>2775634</v>
          </cell>
        </row>
        <row r="8">
          <cell r="C8">
            <v>0</v>
          </cell>
          <cell r="F8">
            <v>231272033</v>
          </cell>
        </row>
        <row r="9">
          <cell r="C9">
            <v>0</v>
          </cell>
          <cell r="F9">
            <v>395254930</v>
          </cell>
        </row>
        <row r="10">
          <cell r="C10">
            <v>654734242</v>
          </cell>
          <cell r="F10">
            <v>0</v>
          </cell>
        </row>
        <row r="11">
          <cell r="C11">
            <v>770310297</v>
          </cell>
          <cell r="F11">
            <v>84124424</v>
          </cell>
        </row>
        <row r="12">
          <cell r="C12">
            <v>1425044539</v>
          </cell>
          <cell r="F12">
            <v>479379354</v>
          </cell>
        </row>
        <row r="13">
          <cell r="C13">
            <v>283260766</v>
          </cell>
          <cell r="F13">
            <v>203107112</v>
          </cell>
        </row>
        <row r="14">
          <cell r="C14">
            <v>25990870</v>
          </cell>
          <cell r="F14">
            <v>276272242</v>
          </cell>
        </row>
        <row r="15">
          <cell r="C15">
            <v>95286863</v>
          </cell>
          <cell r="F15">
            <v>0</v>
          </cell>
        </row>
        <row r="16">
          <cell r="C16">
            <v>213964773</v>
          </cell>
          <cell r="F16">
            <v>0</v>
          </cell>
        </row>
        <row r="17">
          <cell r="C17">
            <v>273611137</v>
          </cell>
          <cell r="F17">
            <v>276272242</v>
          </cell>
        </row>
        <row r="18">
          <cell r="C18">
            <v>6350202</v>
          </cell>
          <cell r="F18">
            <v>7992979</v>
          </cell>
        </row>
        <row r="19">
          <cell r="C19">
            <v>1936662</v>
          </cell>
          <cell r="F19">
            <v>268279263</v>
          </cell>
        </row>
        <row r="20">
          <cell r="C20">
            <v>7635044</v>
          </cell>
          <cell r="F20">
            <v>23390602</v>
          </cell>
        </row>
        <row r="21">
          <cell r="C21">
            <v>0</v>
          </cell>
          <cell r="F21">
            <v>291669865</v>
          </cell>
        </row>
        <row r="22">
          <cell r="C22">
            <v>1691008</v>
          </cell>
          <cell r="F22">
            <v>126576515</v>
          </cell>
        </row>
        <row r="23">
          <cell r="C23">
            <v>255998221</v>
          </cell>
          <cell r="F23">
            <v>126576515</v>
          </cell>
        </row>
        <row r="24">
          <cell r="C24">
            <v>837451669</v>
          </cell>
          <cell r="F24">
            <v>0</v>
          </cell>
        </row>
        <row r="25">
          <cell r="C25">
            <v>100016960</v>
          </cell>
          <cell r="F25">
            <v>0</v>
          </cell>
        </row>
        <row r="26">
          <cell r="C26">
            <v>1211079766</v>
          </cell>
          <cell r="F26">
            <v>165093350</v>
          </cell>
        </row>
        <row r="27">
          <cell r="C27">
            <v>440769469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654734242</v>
          </cell>
          <cell r="F29">
            <v>165093350</v>
          </cell>
        </row>
        <row r="30">
          <cell r="C30">
            <v>1425044539</v>
          </cell>
          <cell r="F30">
            <v>103185913</v>
          </cell>
        </row>
      </sheetData>
      <sheetData sheetId="39"/>
      <sheetData sheetId="40">
        <row r="4">
          <cell r="C4">
            <v>468115</v>
          </cell>
          <cell r="F4">
            <v>260971021</v>
          </cell>
        </row>
        <row r="5">
          <cell r="C5">
            <v>1368500504</v>
          </cell>
          <cell r="F5">
            <v>407646090</v>
          </cell>
        </row>
        <row r="6">
          <cell r="C6">
            <v>0</v>
          </cell>
          <cell r="F6">
            <v>226473520</v>
          </cell>
        </row>
        <row r="7">
          <cell r="C7">
            <v>1368968619</v>
          </cell>
          <cell r="F7">
            <v>26247633</v>
          </cell>
        </row>
        <row r="8">
          <cell r="C8">
            <v>0</v>
          </cell>
          <cell r="F8">
            <v>200225887</v>
          </cell>
        </row>
        <row r="9">
          <cell r="C9">
            <v>0</v>
          </cell>
          <cell r="F9">
            <v>1392581024</v>
          </cell>
        </row>
        <row r="10">
          <cell r="C10">
            <v>1368968619</v>
          </cell>
          <cell r="F10">
            <v>0</v>
          </cell>
        </row>
        <row r="11">
          <cell r="C11">
            <v>1072060142</v>
          </cell>
          <cell r="F11">
            <v>1002364</v>
          </cell>
        </row>
        <row r="12">
          <cell r="C12">
            <v>2441028761</v>
          </cell>
          <cell r="F12">
            <v>1393583388</v>
          </cell>
        </row>
        <row r="13">
          <cell r="C13">
            <v>666430337</v>
          </cell>
          <cell r="F13">
            <v>447494431</v>
          </cell>
        </row>
        <row r="14">
          <cell r="C14">
            <v>2186774</v>
          </cell>
          <cell r="F14">
            <v>946088957</v>
          </cell>
        </row>
        <row r="15">
          <cell r="C15">
            <v>392015398</v>
          </cell>
          <cell r="F15">
            <v>0</v>
          </cell>
        </row>
        <row r="16">
          <cell r="C16">
            <v>276601713</v>
          </cell>
          <cell r="F16">
            <v>0</v>
          </cell>
        </row>
        <row r="17">
          <cell r="C17">
            <v>243599864</v>
          </cell>
          <cell r="F17">
            <v>946088957</v>
          </cell>
        </row>
        <row r="18">
          <cell r="C18">
            <v>156561653</v>
          </cell>
          <cell r="F18">
            <v>56415049</v>
          </cell>
        </row>
        <row r="19">
          <cell r="C19">
            <v>11054297</v>
          </cell>
          <cell r="F19">
            <v>889673908</v>
          </cell>
        </row>
        <row r="20">
          <cell r="C20">
            <v>19119766</v>
          </cell>
          <cell r="F20">
            <v>16476558</v>
          </cell>
        </row>
        <row r="21">
          <cell r="C21">
            <v>0</v>
          </cell>
          <cell r="F21">
            <v>906150466</v>
          </cell>
        </row>
        <row r="22">
          <cell r="C22">
            <v>18059295</v>
          </cell>
          <cell r="F22">
            <v>719917786</v>
          </cell>
        </row>
        <row r="23">
          <cell r="C23">
            <v>38804853</v>
          </cell>
          <cell r="F23">
            <v>327426658</v>
          </cell>
        </row>
        <row r="24">
          <cell r="C24">
            <v>1536493714</v>
          </cell>
          <cell r="F24">
            <v>324678375</v>
          </cell>
        </row>
        <row r="25">
          <cell r="C25">
            <v>384333470</v>
          </cell>
          <cell r="F25">
            <v>67812753</v>
          </cell>
        </row>
        <row r="26">
          <cell r="C26">
            <v>2164427048</v>
          </cell>
          <cell r="F26">
            <v>186232680</v>
          </cell>
        </row>
        <row r="27">
          <cell r="C27">
            <v>1092366906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1368968619</v>
          </cell>
          <cell r="F29">
            <v>254045433</v>
          </cell>
        </row>
        <row r="30">
          <cell r="C30">
            <v>2441028761</v>
          </cell>
          <cell r="F30">
            <v>635628475</v>
          </cell>
        </row>
      </sheetData>
      <sheetData sheetId="41"/>
      <sheetData sheetId="42">
        <row r="4">
          <cell r="C4">
            <v>258511</v>
          </cell>
          <cell r="F4">
            <v>32419112</v>
          </cell>
        </row>
        <row r="5">
          <cell r="C5">
            <v>1518925352</v>
          </cell>
          <cell r="F5">
            <v>26011658</v>
          </cell>
        </row>
        <row r="6">
          <cell r="C6">
            <v>0</v>
          </cell>
          <cell r="F6">
            <v>11767152</v>
          </cell>
        </row>
        <row r="7">
          <cell r="C7">
            <v>1519183863</v>
          </cell>
          <cell r="F7">
            <v>0</v>
          </cell>
        </row>
        <row r="8">
          <cell r="C8">
            <v>0</v>
          </cell>
          <cell r="F8">
            <v>11767152</v>
          </cell>
        </row>
        <row r="9">
          <cell r="C9">
            <v>470676000</v>
          </cell>
          <cell r="F9">
            <v>68151997</v>
          </cell>
        </row>
        <row r="10">
          <cell r="C10">
            <v>1989859863</v>
          </cell>
          <cell r="F10">
            <v>-742005502</v>
          </cell>
        </row>
        <row r="11">
          <cell r="C11">
            <v>1749678825</v>
          </cell>
          <cell r="F11">
            <v>2340746</v>
          </cell>
        </row>
        <row r="12">
          <cell r="C12">
            <v>3739538688</v>
          </cell>
          <cell r="F12">
            <v>-671512759</v>
          </cell>
        </row>
        <row r="13">
          <cell r="C13">
            <v>58314102</v>
          </cell>
          <cell r="F13">
            <v>32350309</v>
          </cell>
        </row>
        <row r="14">
          <cell r="C14">
            <v>116668</v>
          </cell>
          <cell r="F14">
            <v>-703863068</v>
          </cell>
        </row>
        <row r="15">
          <cell r="C15">
            <v>26125116</v>
          </cell>
          <cell r="F15">
            <v>1579507</v>
          </cell>
        </row>
        <row r="16">
          <cell r="C16">
            <v>32305654</v>
          </cell>
          <cell r="F16">
            <v>742005502</v>
          </cell>
        </row>
        <row r="17">
          <cell r="C17">
            <v>19565271</v>
          </cell>
          <cell r="F17">
            <v>36562927</v>
          </cell>
        </row>
        <row r="18">
          <cell r="C18">
            <v>10657110</v>
          </cell>
          <cell r="F18">
            <v>4088354</v>
          </cell>
        </row>
        <row r="19">
          <cell r="C19">
            <v>0</v>
          </cell>
          <cell r="F19">
            <v>32474573</v>
          </cell>
        </row>
        <row r="20">
          <cell r="C20">
            <v>0</v>
          </cell>
          <cell r="F20">
            <v>-2610497</v>
          </cell>
        </row>
        <row r="21">
          <cell r="C21">
            <v>0</v>
          </cell>
          <cell r="F21">
            <v>29864076</v>
          </cell>
        </row>
        <row r="22">
          <cell r="C22">
            <v>439486</v>
          </cell>
          <cell r="F22">
            <v>23728427</v>
          </cell>
        </row>
        <row r="23">
          <cell r="C23">
            <v>8468675</v>
          </cell>
          <cell r="F23">
            <v>-9901075</v>
          </cell>
        </row>
        <row r="24">
          <cell r="C24">
            <v>1934039231</v>
          </cell>
          <cell r="F24">
            <v>23491144</v>
          </cell>
        </row>
        <row r="25">
          <cell r="C25">
            <v>401707612</v>
          </cell>
          <cell r="F25">
            <v>10138358</v>
          </cell>
        </row>
        <row r="26">
          <cell r="C26">
            <v>2355312114</v>
          </cell>
          <cell r="F26">
            <v>19100588</v>
          </cell>
        </row>
        <row r="27">
          <cell r="C27">
            <v>605633289</v>
          </cell>
          <cell r="F27">
            <v>0</v>
          </cell>
        </row>
        <row r="28">
          <cell r="C28">
            <v>1351920920</v>
          </cell>
          <cell r="F28">
            <v>-12964939</v>
          </cell>
        </row>
        <row r="29">
          <cell r="C29">
            <v>1989859863</v>
          </cell>
          <cell r="F29">
            <v>29238946</v>
          </cell>
        </row>
        <row r="30">
          <cell r="C30">
            <v>3739538688</v>
          </cell>
          <cell r="F30">
            <v>3235627</v>
          </cell>
        </row>
      </sheetData>
      <sheetData sheetId="43"/>
      <sheetData sheetId="44">
        <row r="103">
          <cell r="C103">
            <v>1824797</v>
          </cell>
        </row>
      </sheetData>
      <sheetData sheetId="45"/>
      <sheetData sheetId="46">
        <row r="103">
          <cell r="C103">
            <v>2617095</v>
          </cell>
        </row>
      </sheetData>
      <sheetData sheetId="47"/>
      <sheetData sheetId="48">
        <row r="4">
          <cell r="C4">
            <v>6860864</v>
          </cell>
          <cell r="F4">
            <v>22147440</v>
          </cell>
        </row>
        <row r="5">
          <cell r="C5">
            <v>-240100035</v>
          </cell>
          <cell r="F5">
            <v>11480033</v>
          </cell>
        </row>
        <row r="6">
          <cell r="C6">
            <v>0</v>
          </cell>
          <cell r="F6">
            <v>8466465</v>
          </cell>
        </row>
        <row r="7">
          <cell r="C7">
            <v>-233239171</v>
          </cell>
          <cell r="F7">
            <v>1722434</v>
          </cell>
        </row>
        <row r="8">
          <cell r="C8">
            <v>600000</v>
          </cell>
          <cell r="F8">
            <v>6744031</v>
          </cell>
        </row>
        <row r="9">
          <cell r="C9">
            <v>188989031</v>
          </cell>
          <cell r="F9">
            <v>243872</v>
          </cell>
        </row>
        <row r="10">
          <cell r="C10">
            <v>-43650140</v>
          </cell>
          <cell r="F10">
            <v>573554</v>
          </cell>
        </row>
        <row r="11">
          <cell r="C11">
            <v>87172755</v>
          </cell>
          <cell r="F11">
            <v>301482</v>
          </cell>
        </row>
        <row r="12">
          <cell r="C12">
            <v>43522615</v>
          </cell>
          <cell r="F12">
            <v>1118908</v>
          </cell>
        </row>
        <row r="13">
          <cell r="C13">
            <v>33627473</v>
          </cell>
          <cell r="F13">
            <v>904024</v>
          </cell>
        </row>
        <row r="14">
          <cell r="F14">
            <v>214884</v>
          </cell>
        </row>
        <row r="15">
          <cell r="C15">
            <v>12836281</v>
          </cell>
          <cell r="F15">
            <v>0</v>
          </cell>
        </row>
        <row r="16">
          <cell r="C16">
            <v>20791192</v>
          </cell>
          <cell r="F16">
            <v>26885742</v>
          </cell>
        </row>
        <row r="17">
          <cell r="C17">
            <v>9100568</v>
          </cell>
          <cell r="F17">
            <v>27100626</v>
          </cell>
        </row>
        <row r="18">
          <cell r="C18">
            <v>7410431</v>
          </cell>
          <cell r="F18">
            <v>1640433</v>
          </cell>
        </row>
        <row r="19">
          <cell r="C19">
            <v>88157</v>
          </cell>
          <cell r="F19">
            <v>25460193</v>
          </cell>
        </row>
        <row r="20">
          <cell r="C20">
            <v>1226813</v>
          </cell>
          <cell r="F20">
            <v>254709</v>
          </cell>
        </row>
        <row r="21">
          <cell r="C21">
            <v>411</v>
          </cell>
          <cell r="F21">
            <v>25714902</v>
          </cell>
        </row>
        <row r="22">
          <cell r="C22">
            <v>172188</v>
          </cell>
          <cell r="F22">
            <v>-1741206</v>
          </cell>
        </row>
        <row r="23">
          <cell r="C23">
            <v>202568</v>
          </cell>
          <cell r="F23">
            <v>-1741206</v>
          </cell>
        </row>
        <row r="24">
          <cell r="C24">
            <v>12570155</v>
          </cell>
          <cell r="F24">
            <v>0</v>
          </cell>
        </row>
        <row r="25">
          <cell r="C25">
            <v>1060700</v>
          </cell>
          <cell r="F25">
            <v>0</v>
          </cell>
        </row>
        <row r="26">
          <cell r="C26">
            <v>22731423</v>
          </cell>
          <cell r="F26">
            <v>27460817</v>
          </cell>
        </row>
        <row r="27">
          <cell r="C27">
            <v>-64441332</v>
          </cell>
          <cell r="F27">
            <v>0</v>
          </cell>
        </row>
        <row r="28">
          <cell r="C28">
            <v>0</v>
          </cell>
          <cell r="F28">
            <v>-4709</v>
          </cell>
        </row>
        <row r="29">
          <cell r="C29">
            <v>-43650140</v>
          </cell>
          <cell r="F29">
            <v>27460817</v>
          </cell>
        </row>
        <row r="30">
          <cell r="C30">
            <v>43522615</v>
          </cell>
          <cell r="F30">
            <v>-2000624</v>
          </cell>
        </row>
        <row r="102">
          <cell r="C102">
            <v>709623</v>
          </cell>
        </row>
      </sheetData>
      <sheetData sheetId="49"/>
      <sheetData sheetId="50">
        <row r="103">
          <cell r="C103">
            <v>2322385</v>
          </cell>
        </row>
      </sheetData>
      <sheetData sheetId="51"/>
      <sheetData sheetId="52">
        <row r="103">
          <cell r="C103">
            <v>14635924</v>
          </cell>
        </row>
      </sheetData>
      <sheetData sheetId="53"/>
      <sheetData sheetId="54">
        <row r="4">
          <cell r="C4">
            <v>4212516</v>
          </cell>
          <cell r="F4">
            <v>8610835</v>
          </cell>
        </row>
        <row r="5">
          <cell r="C5">
            <v>-774233452</v>
          </cell>
          <cell r="F5">
            <v>18618401</v>
          </cell>
        </row>
        <row r="6">
          <cell r="C6">
            <v>0</v>
          </cell>
          <cell r="F6">
            <v>23145630</v>
          </cell>
        </row>
        <row r="7">
          <cell r="C7">
            <v>-770020936</v>
          </cell>
          <cell r="F7">
            <v>687814</v>
          </cell>
        </row>
        <row r="8">
          <cell r="C8">
            <v>1474</v>
          </cell>
          <cell r="F8">
            <v>22457816</v>
          </cell>
        </row>
        <row r="9">
          <cell r="C9">
            <v>447443549</v>
          </cell>
          <cell r="F9">
            <v>1372436</v>
          </cell>
        </row>
        <row r="10">
          <cell r="C10">
            <v>-322575913</v>
          </cell>
          <cell r="F10">
            <v>0</v>
          </cell>
        </row>
        <row r="11">
          <cell r="C11">
            <v>379692966</v>
          </cell>
          <cell r="F11">
            <v>66461</v>
          </cell>
        </row>
        <row r="12">
          <cell r="C12">
            <v>57117053</v>
          </cell>
          <cell r="F12">
            <v>1438897</v>
          </cell>
        </row>
        <row r="13">
          <cell r="C13">
            <v>22761457</v>
          </cell>
          <cell r="F13">
            <v>5022848</v>
          </cell>
        </row>
        <row r="14">
          <cell r="C14">
            <v>4467779</v>
          </cell>
          <cell r="F14">
            <v>-3583951</v>
          </cell>
        </row>
        <row r="15">
          <cell r="C15">
            <v>19061984</v>
          </cell>
          <cell r="F15">
            <v>363750</v>
          </cell>
        </row>
        <row r="16">
          <cell r="C16">
            <v>8167252</v>
          </cell>
          <cell r="F16">
            <v>0</v>
          </cell>
        </row>
        <row r="17">
          <cell r="C17">
            <v>23392267</v>
          </cell>
          <cell r="F17">
            <v>-3947701</v>
          </cell>
        </row>
        <row r="18">
          <cell r="C18">
            <v>21849362</v>
          </cell>
          <cell r="F18">
            <v>1431029</v>
          </cell>
        </row>
        <row r="19">
          <cell r="F19">
            <v>-5378730</v>
          </cell>
        </row>
        <row r="20">
          <cell r="C20">
            <v>633879</v>
          </cell>
          <cell r="F20">
            <v>2450896</v>
          </cell>
        </row>
        <row r="21">
          <cell r="C21">
            <v>4</v>
          </cell>
          <cell r="F21">
            <v>-2927834</v>
          </cell>
        </row>
        <row r="22">
          <cell r="C22">
            <v>886938</v>
          </cell>
          <cell r="F22">
            <v>-77981878</v>
          </cell>
        </row>
        <row r="23">
          <cell r="C23">
            <v>22084</v>
          </cell>
          <cell r="F23">
            <v>-77981878</v>
          </cell>
        </row>
        <row r="24">
          <cell r="C24">
            <v>18615273</v>
          </cell>
          <cell r="F24">
            <v>0</v>
          </cell>
        </row>
        <row r="25">
          <cell r="C25">
            <v>4889895</v>
          </cell>
          <cell r="F25">
            <v>0</v>
          </cell>
        </row>
        <row r="26">
          <cell r="C26">
            <v>46897435</v>
          </cell>
          <cell r="F26">
            <v>75083604</v>
          </cell>
        </row>
        <row r="27">
          <cell r="C27">
            <v>-332795531</v>
          </cell>
          <cell r="F27">
            <v>0</v>
          </cell>
        </row>
        <row r="28">
          <cell r="C28">
            <v>2052366</v>
          </cell>
          <cell r="F28">
            <v>-29560</v>
          </cell>
        </row>
        <row r="29">
          <cell r="C29">
            <v>-322575913</v>
          </cell>
          <cell r="F29">
            <v>75083604</v>
          </cell>
        </row>
        <row r="30">
          <cell r="C30">
            <v>57117053</v>
          </cell>
          <cell r="F30">
            <v>-80462334</v>
          </cell>
        </row>
        <row r="102">
          <cell r="C102">
            <v>4282441</v>
          </cell>
        </row>
      </sheetData>
      <sheetData sheetId="55"/>
      <sheetData sheetId="56">
        <row r="4">
          <cell r="C4">
            <v>820364</v>
          </cell>
          <cell r="F4">
            <v>0</v>
          </cell>
        </row>
        <row r="5">
          <cell r="C5">
            <v>155844632</v>
          </cell>
          <cell r="F5">
            <v>132962326</v>
          </cell>
        </row>
        <row r="6">
          <cell r="C6">
            <v>0</v>
          </cell>
          <cell r="F6">
            <v>0</v>
          </cell>
        </row>
        <row r="7">
          <cell r="C7">
            <v>156664996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71333285</v>
          </cell>
        </row>
        <row r="10">
          <cell r="C10">
            <v>156664996</v>
          </cell>
          <cell r="F10">
            <v>0</v>
          </cell>
        </row>
        <row r="11">
          <cell r="C11">
            <v>96743116</v>
          </cell>
          <cell r="F11">
            <v>213895</v>
          </cell>
        </row>
        <row r="12">
          <cell r="C12">
            <v>253408112</v>
          </cell>
          <cell r="F12">
            <v>71547180</v>
          </cell>
        </row>
        <row r="13">
          <cell r="C13">
            <v>132617286</v>
          </cell>
          <cell r="F13">
            <v>25463049</v>
          </cell>
        </row>
        <row r="14">
          <cell r="C14">
            <v>345040</v>
          </cell>
          <cell r="F14">
            <v>46084131</v>
          </cell>
        </row>
        <row r="15">
          <cell r="C15">
            <v>48950700</v>
          </cell>
          <cell r="F15">
            <v>0</v>
          </cell>
        </row>
        <row r="16">
          <cell r="C16">
            <v>84011626</v>
          </cell>
          <cell r="F16">
            <v>0</v>
          </cell>
        </row>
        <row r="17">
          <cell r="C17">
            <v>41813594</v>
          </cell>
          <cell r="F17">
            <v>46084131</v>
          </cell>
        </row>
        <row r="18">
          <cell r="C18">
            <v>30439211</v>
          </cell>
          <cell r="F18">
            <v>8068793</v>
          </cell>
        </row>
        <row r="19">
          <cell r="C19">
            <v>5872614</v>
          </cell>
          <cell r="F19">
            <v>38015338</v>
          </cell>
        </row>
        <row r="20">
          <cell r="C20">
            <v>652500</v>
          </cell>
          <cell r="F20">
            <v>1813911</v>
          </cell>
        </row>
        <row r="21">
          <cell r="C21">
            <v>0</v>
          </cell>
          <cell r="F21">
            <v>39829249</v>
          </cell>
        </row>
        <row r="22">
          <cell r="C22">
            <v>3239492</v>
          </cell>
          <cell r="F22">
            <v>-16117940</v>
          </cell>
        </row>
        <row r="23">
          <cell r="C23">
            <v>1609777</v>
          </cell>
          <cell r="F23">
            <v>-16117940</v>
          </cell>
        </row>
        <row r="24">
          <cell r="C24">
            <v>94658996</v>
          </cell>
        </row>
        <row r="25">
          <cell r="C25">
            <v>32598896</v>
          </cell>
          <cell r="F25">
            <v>0</v>
          </cell>
        </row>
        <row r="26">
          <cell r="C26">
            <v>169071486</v>
          </cell>
          <cell r="F26">
            <v>56017736</v>
          </cell>
        </row>
        <row r="27">
          <cell r="C27">
            <v>72328370</v>
          </cell>
          <cell r="F27">
            <v>0</v>
          </cell>
        </row>
        <row r="28">
          <cell r="C28">
            <v>325000</v>
          </cell>
          <cell r="F28">
            <v>-70547</v>
          </cell>
        </row>
        <row r="29">
          <cell r="C29">
            <v>156664996</v>
          </cell>
          <cell r="F29">
            <v>56017736</v>
          </cell>
        </row>
        <row r="30">
          <cell r="C30">
            <v>253408112</v>
          </cell>
          <cell r="F30">
            <v>-18002398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4">
          <cell r="C4">
            <v>12690863</v>
          </cell>
          <cell r="F4">
            <v>0</v>
          </cell>
        </row>
        <row r="5">
          <cell r="C5">
            <v>-101264817</v>
          </cell>
          <cell r="F5">
            <v>13023761</v>
          </cell>
        </row>
        <row r="6">
          <cell r="C6">
            <v>0</v>
          </cell>
          <cell r="F6">
            <v>0</v>
          </cell>
        </row>
        <row r="7">
          <cell r="C7">
            <v>-88573954</v>
          </cell>
          <cell r="F7">
            <v>0</v>
          </cell>
        </row>
        <row r="8">
          <cell r="F8">
            <v>0</v>
          </cell>
        </row>
        <row r="9">
          <cell r="F9">
            <v>131512</v>
          </cell>
        </row>
        <row r="10">
          <cell r="C10">
            <v>-88573954</v>
          </cell>
          <cell r="F10">
            <v>0</v>
          </cell>
        </row>
        <row r="11">
          <cell r="C11">
            <v>109285645</v>
          </cell>
          <cell r="F11">
            <v>0</v>
          </cell>
        </row>
        <row r="12">
          <cell r="C12">
            <v>20711691</v>
          </cell>
          <cell r="F12">
            <v>131512</v>
          </cell>
        </row>
        <row r="13">
          <cell r="C13">
            <v>13023761</v>
          </cell>
          <cell r="F13">
            <v>925331</v>
          </cell>
        </row>
        <row r="14">
          <cell r="C14">
            <v>0</v>
          </cell>
          <cell r="F14">
            <v>-793819</v>
          </cell>
        </row>
        <row r="15">
          <cell r="C15">
            <v>5018355</v>
          </cell>
          <cell r="F15">
            <v>0</v>
          </cell>
        </row>
        <row r="16">
          <cell r="C16">
            <v>8005406</v>
          </cell>
          <cell r="F16">
            <v>60550138</v>
          </cell>
        </row>
        <row r="17">
          <cell r="C17">
            <v>2039960</v>
          </cell>
          <cell r="F17">
            <v>59756319</v>
          </cell>
        </row>
        <row r="18">
          <cell r="C18">
            <v>565896</v>
          </cell>
          <cell r="F18">
            <v>4942972</v>
          </cell>
        </row>
        <row r="19">
          <cell r="C19">
            <v>46969</v>
          </cell>
          <cell r="F19">
            <v>54813347</v>
          </cell>
        </row>
        <row r="20">
          <cell r="C20">
            <v>331559</v>
          </cell>
          <cell r="F20">
            <v>60529613</v>
          </cell>
        </row>
        <row r="21">
          <cell r="C21">
            <v>0</v>
          </cell>
          <cell r="F21">
            <v>115342960</v>
          </cell>
        </row>
        <row r="22">
          <cell r="C22">
            <v>338</v>
          </cell>
          <cell r="F22">
            <v>92319029</v>
          </cell>
        </row>
        <row r="23">
          <cell r="C23">
            <v>1095198</v>
          </cell>
          <cell r="F23">
            <v>92319029</v>
          </cell>
        </row>
        <row r="24">
          <cell r="C24">
            <v>4647007</v>
          </cell>
          <cell r="F24">
            <v>0</v>
          </cell>
        </row>
        <row r="25">
          <cell r="C25">
            <v>6019318</v>
          </cell>
          <cell r="F25">
            <v>0</v>
          </cell>
        </row>
        <row r="26">
          <cell r="C26">
            <v>12706285</v>
          </cell>
          <cell r="F26">
            <v>23023931</v>
          </cell>
        </row>
        <row r="27">
          <cell r="C27">
            <v>-96579360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-88573954</v>
          </cell>
          <cell r="F29">
            <v>23023931</v>
          </cell>
        </row>
        <row r="30">
          <cell r="C30">
            <v>20711691</v>
          </cell>
          <cell r="F30">
            <v>31789416</v>
          </cell>
        </row>
        <row r="102">
          <cell r="C102">
            <v>389717</v>
          </cell>
        </row>
      </sheetData>
      <sheetData sheetId="73"/>
      <sheetData sheetId="74"/>
      <sheetData sheetId="75"/>
      <sheetData sheetId="76">
        <row r="4">
          <cell r="C4">
            <v>1716945</v>
          </cell>
          <cell r="F4">
            <v>69361724</v>
          </cell>
        </row>
        <row r="5">
          <cell r="C5">
            <v>-103730170</v>
          </cell>
          <cell r="F5">
            <v>19216800</v>
          </cell>
        </row>
        <row r="6">
          <cell r="C6">
            <v>0</v>
          </cell>
          <cell r="F6">
            <v>55213244</v>
          </cell>
        </row>
        <row r="7">
          <cell r="C7">
            <v>-102013225</v>
          </cell>
          <cell r="F7">
            <v>22842732</v>
          </cell>
        </row>
        <row r="8">
          <cell r="F8">
            <v>32370512</v>
          </cell>
        </row>
        <row r="9">
          <cell r="C9">
            <v>187969844</v>
          </cell>
          <cell r="F9">
            <v>18986270</v>
          </cell>
        </row>
        <row r="10">
          <cell r="C10">
            <v>85956619</v>
          </cell>
          <cell r="F10">
            <v>0</v>
          </cell>
        </row>
        <row r="11">
          <cell r="C11">
            <v>167928459</v>
          </cell>
          <cell r="F11">
            <v>66179</v>
          </cell>
        </row>
        <row r="12">
          <cell r="C12">
            <v>253885078</v>
          </cell>
          <cell r="F12">
            <v>19052449</v>
          </cell>
        </row>
        <row r="13">
          <cell r="C13">
            <v>88578524</v>
          </cell>
          <cell r="F13">
            <v>15997129</v>
          </cell>
        </row>
        <row r="14">
          <cell r="C14">
            <v>0</v>
          </cell>
          <cell r="F14">
            <v>3055320</v>
          </cell>
        </row>
        <row r="15">
          <cell r="C15">
            <v>25684668</v>
          </cell>
          <cell r="F15">
            <v>0</v>
          </cell>
        </row>
        <row r="16">
          <cell r="C16">
            <v>62893856</v>
          </cell>
          <cell r="F16">
            <v>34353962</v>
          </cell>
        </row>
        <row r="17">
          <cell r="C17">
            <v>50478952</v>
          </cell>
          <cell r="F17">
            <v>37409282</v>
          </cell>
        </row>
        <row r="18">
          <cell r="C18">
            <v>25976862</v>
          </cell>
          <cell r="F18">
            <v>7751704</v>
          </cell>
        </row>
        <row r="19">
          <cell r="C19">
            <v>0</v>
          </cell>
          <cell r="F19">
            <v>29657578</v>
          </cell>
        </row>
        <row r="20">
          <cell r="C20">
            <v>19760772</v>
          </cell>
          <cell r="F20">
            <v>-14423320</v>
          </cell>
        </row>
        <row r="21">
          <cell r="C21">
            <v>0</v>
          </cell>
          <cell r="F21">
            <v>15234258</v>
          </cell>
        </row>
        <row r="22">
          <cell r="C22">
            <v>4266091</v>
          </cell>
          <cell r="F22">
            <v>-21436347</v>
          </cell>
        </row>
        <row r="23">
          <cell r="C23">
            <v>475227</v>
          </cell>
          <cell r="F23">
            <v>-21436347</v>
          </cell>
        </row>
        <row r="24">
          <cell r="C24">
            <v>137644191</v>
          </cell>
          <cell r="F24">
            <v>0</v>
          </cell>
        </row>
        <row r="25">
          <cell r="C25">
            <v>2771579</v>
          </cell>
          <cell r="F25">
            <v>0</v>
          </cell>
        </row>
        <row r="26">
          <cell r="C26">
            <v>190894722</v>
          </cell>
          <cell r="F26">
            <v>36670605</v>
          </cell>
        </row>
        <row r="27">
          <cell r="C27">
            <v>22966263</v>
          </cell>
          <cell r="F27">
            <v>0</v>
          </cell>
        </row>
        <row r="28">
          <cell r="C28">
            <v>96500</v>
          </cell>
          <cell r="F28">
            <v>0</v>
          </cell>
        </row>
        <row r="29">
          <cell r="C29">
            <v>85956619</v>
          </cell>
          <cell r="F29">
            <v>36670605</v>
          </cell>
        </row>
        <row r="30">
          <cell r="C30">
            <v>253885078</v>
          </cell>
          <cell r="F30">
            <v>-7013027</v>
          </cell>
        </row>
        <row r="102">
          <cell r="C102">
            <v>13370895</v>
          </cell>
        </row>
      </sheetData>
      <sheetData sheetId="77"/>
      <sheetData sheetId="78"/>
      <sheetData sheetId="79"/>
      <sheetData sheetId="80">
        <row r="4">
          <cell r="C4">
            <v>554506</v>
          </cell>
          <cell r="F4">
            <v>24197196</v>
          </cell>
        </row>
        <row r="5">
          <cell r="C5">
            <v>-168083745</v>
          </cell>
          <cell r="F5">
            <v>15328859</v>
          </cell>
        </row>
        <row r="6">
          <cell r="C6">
            <v>0</v>
          </cell>
          <cell r="F6">
            <v>19206232</v>
          </cell>
        </row>
        <row r="7">
          <cell r="C7">
            <v>-167529239</v>
          </cell>
          <cell r="F7">
            <v>8701688</v>
          </cell>
        </row>
        <row r="8">
          <cell r="C8">
            <v>0</v>
          </cell>
          <cell r="F8">
            <v>10504544</v>
          </cell>
        </row>
        <row r="9">
          <cell r="C9">
            <v>143652282</v>
          </cell>
          <cell r="F9">
            <v>15919035</v>
          </cell>
        </row>
        <row r="10">
          <cell r="C10">
            <v>-23876957</v>
          </cell>
          <cell r="F10">
            <v>0</v>
          </cell>
        </row>
        <row r="11">
          <cell r="C11">
            <v>92846917</v>
          </cell>
          <cell r="F11">
            <v>967247</v>
          </cell>
        </row>
        <row r="12">
          <cell r="C12">
            <v>68969960</v>
          </cell>
          <cell r="F12">
            <v>16886282</v>
          </cell>
        </row>
        <row r="13">
          <cell r="C13">
            <v>39526055</v>
          </cell>
          <cell r="F13">
            <v>15621846</v>
          </cell>
        </row>
        <row r="14">
          <cell r="C14">
            <v>0</v>
          </cell>
          <cell r="F14">
            <v>1264436</v>
          </cell>
        </row>
        <row r="15">
          <cell r="C15">
            <v>18285941</v>
          </cell>
          <cell r="F15">
            <v>0</v>
          </cell>
        </row>
        <row r="16">
          <cell r="C16">
            <v>21240114</v>
          </cell>
          <cell r="F16">
            <v>31497704</v>
          </cell>
        </row>
        <row r="17">
          <cell r="C17">
            <v>22628109</v>
          </cell>
          <cell r="F17">
            <v>32762140</v>
          </cell>
        </row>
        <row r="18">
          <cell r="C18">
            <v>10689077</v>
          </cell>
          <cell r="F18">
            <v>3326112</v>
          </cell>
        </row>
        <row r="19">
          <cell r="C19">
            <v>8800325</v>
          </cell>
          <cell r="F19">
            <v>29436028</v>
          </cell>
        </row>
        <row r="20">
          <cell r="C20">
            <v>715015</v>
          </cell>
          <cell r="F20">
            <v>56291</v>
          </cell>
        </row>
        <row r="21">
          <cell r="C21">
            <v>41</v>
          </cell>
          <cell r="F21">
            <v>29492319</v>
          </cell>
        </row>
        <row r="22">
          <cell r="C22">
            <v>316972</v>
          </cell>
          <cell r="F22">
            <v>-1271192</v>
          </cell>
        </row>
        <row r="23">
          <cell r="C23">
            <v>2106679</v>
          </cell>
          <cell r="F23">
            <v>-1271192</v>
          </cell>
        </row>
        <row r="24">
          <cell r="C24">
            <v>15169287</v>
          </cell>
          <cell r="F24">
            <v>0</v>
          </cell>
        </row>
        <row r="25">
          <cell r="C25">
            <v>9932450</v>
          </cell>
          <cell r="F25">
            <v>0</v>
          </cell>
        </row>
        <row r="26">
          <cell r="C26">
            <v>47729846</v>
          </cell>
          <cell r="F26">
            <v>30763511</v>
          </cell>
        </row>
        <row r="27">
          <cell r="C27">
            <v>-45117071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-23876957</v>
          </cell>
          <cell r="F29">
            <v>30763511</v>
          </cell>
        </row>
        <row r="30">
          <cell r="C30">
            <v>68969960</v>
          </cell>
          <cell r="F30">
            <v>-1327483</v>
          </cell>
        </row>
        <row r="102">
          <cell r="C102">
            <v>14603952</v>
          </cell>
        </row>
      </sheetData>
      <sheetData sheetId="81"/>
      <sheetData sheetId="82">
        <row r="4">
          <cell r="C4">
            <v>41151666</v>
          </cell>
          <cell r="F4">
            <v>24840359</v>
          </cell>
        </row>
        <row r="5">
          <cell r="C5">
            <v>76621455</v>
          </cell>
          <cell r="F5">
            <v>25085426</v>
          </cell>
        </row>
        <row r="6">
          <cell r="C6">
            <v>0</v>
          </cell>
          <cell r="F6">
            <v>49615290</v>
          </cell>
        </row>
        <row r="7">
          <cell r="C7">
            <v>117773121</v>
          </cell>
          <cell r="F7">
            <v>20376895</v>
          </cell>
        </row>
        <row r="8">
          <cell r="C8">
            <v>0</v>
          </cell>
          <cell r="F8">
            <v>29238395</v>
          </cell>
        </row>
        <row r="9">
          <cell r="C9">
            <v>17541121</v>
          </cell>
          <cell r="F9">
            <v>36097818</v>
          </cell>
        </row>
        <row r="10">
          <cell r="C10">
            <v>135314242</v>
          </cell>
          <cell r="F10">
            <v>0</v>
          </cell>
        </row>
        <row r="11">
          <cell r="C11">
            <v>24205775</v>
          </cell>
          <cell r="F11">
            <v>1496313</v>
          </cell>
        </row>
        <row r="12">
          <cell r="C12">
            <v>159520017</v>
          </cell>
          <cell r="F12">
            <v>37594131</v>
          </cell>
        </row>
        <row r="13">
          <cell r="C13">
            <v>49759042</v>
          </cell>
          <cell r="F13">
            <v>28618573</v>
          </cell>
        </row>
        <row r="14">
          <cell r="C14">
            <v>166743</v>
          </cell>
          <cell r="F14">
            <v>8975558</v>
          </cell>
        </row>
        <row r="15">
          <cell r="C15">
            <v>49942407</v>
          </cell>
          <cell r="F15">
            <v>0</v>
          </cell>
        </row>
        <row r="16">
          <cell r="C16">
            <v>-16622</v>
          </cell>
          <cell r="F16">
            <v>21080306</v>
          </cell>
        </row>
        <row r="17">
          <cell r="C17">
            <v>48376200</v>
          </cell>
          <cell r="F17">
            <v>30055864</v>
          </cell>
        </row>
        <row r="18">
          <cell r="C18">
            <v>33353396</v>
          </cell>
          <cell r="F18">
            <v>4286151</v>
          </cell>
        </row>
        <row r="19">
          <cell r="C19">
            <v>3978195</v>
          </cell>
          <cell r="F19">
            <v>25769713</v>
          </cell>
        </row>
        <row r="20">
          <cell r="C20">
            <v>5522137</v>
          </cell>
          <cell r="F20">
            <v>479548</v>
          </cell>
        </row>
        <row r="21">
          <cell r="C21">
            <v>0</v>
          </cell>
          <cell r="F21">
            <v>26249261</v>
          </cell>
        </row>
        <row r="22">
          <cell r="C22">
            <v>76192</v>
          </cell>
          <cell r="F22">
            <v>-1281413</v>
          </cell>
        </row>
        <row r="23">
          <cell r="C23">
            <v>5446280</v>
          </cell>
          <cell r="F23">
            <v>-1281413</v>
          </cell>
        </row>
        <row r="24">
          <cell r="C24">
            <v>86042486</v>
          </cell>
          <cell r="F24">
            <v>0</v>
          </cell>
        </row>
        <row r="25">
          <cell r="C25">
            <v>25115133</v>
          </cell>
          <cell r="F25">
            <v>0</v>
          </cell>
        </row>
        <row r="26">
          <cell r="C26">
            <v>159533819</v>
          </cell>
          <cell r="F26">
            <v>27530674</v>
          </cell>
        </row>
        <row r="27">
          <cell r="C27">
            <v>135328044</v>
          </cell>
          <cell r="F27">
            <v>0</v>
          </cell>
        </row>
        <row r="28">
          <cell r="C28">
            <v>2820</v>
          </cell>
          <cell r="F28">
            <v>0</v>
          </cell>
        </row>
        <row r="29">
          <cell r="C29">
            <v>135314242</v>
          </cell>
          <cell r="F29">
            <v>27530674</v>
          </cell>
        </row>
        <row r="30">
          <cell r="C30">
            <v>159520017</v>
          </cell>
          <cell r="F30">
            <v>-1760961</v>
          </cell>
        </row>
        <row r="102">
          <cell r="C102">
            <v>27915968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>
        <row r="4">
          <cell r="C4">
            <v>2500000</v>
          </cell>
          <cell r="F4">
            <v>24400233</v>
          </cell>
        </row>
        <row r="5">
          <cell r="C5">
            <v>-16665657</v>
          </cell>
          <cell r="F5">
            <v>65303728</v>
          </cell>
        </row>
        <row r="6">
          <cell r="C6">
            <v>0</v>
          </cell>
          <cell r="F6">
            <v>63293984</v>
          </cell>
        </row>
        <row r="7">
          <cell r="C7">
            <v>-14165657</v>
          </cell>
          <cell r="F7">
            <v>52060714</v>
          </cell>
        </row>
        <row r="8">
          <cell r="C8">
            <v>0</v>
          </cell>
          <cell r="F8">
            <v>11233270</v>
          </cell>
        </row>
        <row r="9">
          <cell r="C9">
            <v>0</v>
          </cell>
          <cell r="F9">
            <v>30027498</v>
          </cell>
        </row>
        <row r="10">
          <cell r="C10">
            <v>-14165657</v>
          </cell>
          <cell r="F10">
            <v>0</v>
          </cell>
        </row>
        <row r="11">
          <cell r="C11">
            <v>182039293</v>
          </cell>
          <cell r="F11">
            <v>0</v>
          </cell>
        </row>
        <row r="12">
          <cell r="C12">
            <v>167873636</v>
          </cell>
          <cell r="F12">
            <v>30027498</v>
          </cell>
        </row>
        <row r="13">
          <cell r="C13">
            <v>40322023</v>
          </cell>
          <cell r="F13">
            <v>10982487</v>
          </cell>
        </row>
        <row r="14">
          <cell r="C14">
            <v>581472</v>
          </cell>
          <cell r="F14">
            <v>19045011</v>
          </cell>
        </row>
        <row r="15">
          <cell r="C15">
            <v>17521928</v>
          </cell>
          <cell r="F15">
            <v>0</v>
          </cell>
        </row>
        <row r="16">
          <cell r="C16">
            <v>23381567</v>
          </cell>
          <cell r="F16">
            <v>11714970</v>
          </cell>
        </row>
        <row r="17">
          <cell r="C17">
            <v>76788431</v>
          </cell>
          <cell r="F17">
            <v>30759981</v>
          </cell>
        </row>
        <row r="18">
          <cell r="C18">
            <v>2942531</v>
          </cell>
          <cell r="F18">
            <v>2399974</v>
          </cell>
        </row>
        <row r="19">
          <cell r="C19">
            <v>0</v>
          </cell>
          <cell r="F19">
            <v>28360007</v>
          </cell>
        </row>
        <row r="20">
          <cell r="C20">
            <v>66580151</v>
          </cell>
          <cell r="F20">
            <v>125781</v>
          </cell>
        </row>
        <row r="21">
          <cell r="C21">
            <v>0</v>
          </cell>
          <cell r="F21">
            <v>28485788</v>
          </cell>
        </row>
        <row r="22">
          <cell r="C22">
            <v>188653</v>
          </cell>
          <cell r="F22">
            <v>11820886</v>
          </cell>
        </row>
        <row r="23">
          <cell r="C23">
            <v>7077096</v>
          </cell>
          <cell r="F23">
            <v>11820886</v>
          </cell>
        </row>
        <row r="24">
          <cell r="C24">
            <v>66104910</v>
          </cell>
          <cell r="F24">
            <v>0</v>
          </cell>
        </row>
        <row r="25">
          <cell r="C25">
            <v>1598728</v>
          </cell>
          <cell r="F25">
            <v>0</v>
          </cell>
        </row>
        <row r="26">
          <cell r="C26">
            <v>144492069</v>
          </cell>
          <cell r="F26">
            <v>16664902</v>
          </cell>
        </row>
        <row r="27">
          <cell r="C27">
            <v>-37547224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-14165657</v>
          </cell>
          <cell r="F29">
            <v>16664902</v>
          </cell>
        </row>
        <row r="30">
          <cell r="C30">
            <v>167873636</v>
          </cell>
          <cell r="F30">
            <v>11695105</v>
          </cell>
        </row>
        <row r="102">
          <cell r="C102">
            <v>4581554</v>
          </cell>
        </row>
      </sheetData>
      <sheetData sheetId="91"/>
      <sheetData sheetId="92">
        <row r="5">
          <cell r="C5">
            <v>715120</v>
          </cell>
          <cell r="F5">
            <v>12751234</v>
          </cell>
        </row>
        <row r="6">
          <cell r="C6">
            <v>-77746840</v>
          </cell>
          <cell r="F6">
            <v>48470666</v>
          </cell>
        </row>
        <row r="7">
          <cell r="C7">
            <v>0</v>
          </cell>
          <cell r="F7">
            <v>38876919</v>
          </cell>
        </row>
        <row r="8">
          <cell r="C8">
            <v>-77031720</v>
          </cell>
          <cell r="F8">
            <v>3461062</v>
          </cell>
        </row>
        <row r="9">
          <cell r="C9">
            <v>-13770790</v>
          </cell>
          <cell r="F9">
            <v>35415857</v>
          </cell>
        </row>
        <row r="10">
          <cell r="C10">
            <v>83917100</v>
          </cell>
          <cell r="F10">
            <v>4518657</v>
          </cell>
        </row>
        <row r="11">
          <cell r="C11">
            <v>-6885410</v>
          </cell>
          <cell r="F11">
            <v>191017</v>
          </cell>
        </row>
        <row r="12">
          <cell r="C12">
            <v>230806845</v>
          </cell>
          <cell r="F12">
            <v>4150</v>
          </cell>
        </row>
        <row r="13">
          <cell r="C13">
            <v>223921435</v>
          </cell>
          <cell r="F13">
            <v>4713824</v>
          </cell>
        </row>
        <row r="14">
          <cell r="C14">
            <v>35719432</v>
          </cell>
          <cell r="F14">
            <v>2765624</v>
          </cell>
        </row>
        <row r="15">
          <cell r="C15">
            <v>0</v>
          </cell>
          <cell r="F15">
            <v>1948200</v>
          </cell>
        </row>
        <row r="16">
          <cell r="C16">
            <v>26133867</v>
          </cell>
          <cell r="F16">
            <v>0</v>
          </cell>
        </row>
        <row r="17">
          <cell r="C17">
            <v>9585565</v>
          </cell>
          <cell r="F17">
            <v>18155336</v>
          </cell>
        </row>
        <row r="18">
          <cell r="C18">
            <v>35677161</v>
          </cell>
          <cell r="F18">
            <v>20103536</v>
          </cell>
        </row>
        <row r="19">
          <cell r="C19">
            <v>32987804</v>
          </cell>
          <cell r="F19">
            <v>3139049</v>
          </cell>
        </row>
        <row r="20">
          <cell r="C20">
            <v>0</v>
          </cell>
          <cell r="F20">
            <v>16964487</v>
          </cell>
        </row>
        <row r="21">
          <cell r="C21">
            <v>2155599</v>
          </cell>
          <cell r="F21">
            <v>145895</v>
          </cell>
        </row>
        <row r="22">
          <cell r="C22">
            <v>0</v>
          </cell>
          <cell r="F22">
            <v>17110382</v>
          </cell>
        </row>
        <row r="23">
          <cell r="C23">
            <v>533758</v>
          </cell>
          <cell r="F23">
            <v>-1679633</v>
          </cell>
        </row>
        <row r="24">
          <cell r="C24">
            <v>0</v>
          </cell>
          <cell r="F24">
            <v>-1679633</v>
          </cell>
        </row>
        <row r="25">
          <cell r="C25">
            <v>171716901</v>
          </cell>
          <cell r="F25">
            <v>0</v>
          </cell>
        </row>
        <row r="26">
          <cell r="C26">
            <v>6774999</v>
          </cell>
          <cell r="F26">
            <v>0</v>
          </cell>
        </row>
        <row r="27">
          <cell r="C27">
            <v>214169061</v>
          </cell>
          <cell r="F27">
            <v>18790015</v>
          </cell>
        </row>
        <row r="28">
          <cell r="C28">
            <v>-16637784</v>
          </cell>
          <cell r="F28">
            <v>0</v>
          </cell>
        </row>
        <row r="29">
          <cell r="C29">
            <v>166809</v>
          </cell>
          <cell r="F29">
            <v>0</v>
          </cell>
        </row>
        <row r="30">
          <cell r="C30">
            <v>-6885410</v>
          </cell>
          <cell r="F30">
            <v>18790015</v>
          </cell>
        </row>
        <row r="31">
          <cell r="C31">
            <v>223921435</v>
          </cell>
          <cell r="F31">
            <v>-1825528</v>
          </cell>
        </row>
        <row r="103">
          <cell r="C103">
            <v>2017877</v>
          </cell>
        </row>
      </sheetData>
      <sheetData sheetId="93"/>
      <sheetData sheetId="94">
        <row r="4">
          <cell r="C4">
            <v>615548</v>
          </cell>
          <cell r="F4">
            <v>4404992</v>
          </cell>
        </row>
        <row r="5">
          <cell r="C5">
            <v>-84132000</v>
          </cell>
          <cell r="F5">
            <v>17419040</v>
          </cell>
        </row>
        <row r="6">
          <cell r="C6">
            <v>0</v>
          </cell>
          <cell r="F6">
            <v>49034315</v>
          </cell>
        </row>
        <row r="7">
          <cell r="C7">
            <v>-83516452</v>
          </cell>
          <cell r="F7">
            <v>28559197</v>
          </cell>
        </row>
        <row r="8">
          <cell r="C8">
            <v>0</v>
          </cell>
          <cell r="F8">
            <v>20475118</v>
          </cell>
        </row>
        <row r="9">
          <cell r="C9">
            <v>124316871</v>
          </cell>
          <cell r="F9">
            <v>43467797</v>
          </cell>
        </row>
        <row r="10">
          <cell r="C10">
            <v>40800419</v>
          </cell>
          <cell r="F10">
            <v>0</v>
          </cell>
        </row>
        <row r="11">
          <cell r="C11">
            <v>221847904</v>
          </cell>
          <cell r="F11">
            <v>74892</v>
          </cell>
        </row>
        <row r="12">
          <cell r="C12">
            <v>262648323</v>
          </cell>
          <cell r="F12">
            <v>43542689</v>
          </cell>
        </row>
        <row r="13">
          <cell r="C13">
            <v>13014048</v>
          </cell>
          <cell r="F13">
            <v>24798976</v>
          </cell>
        </row>
        <row r="14">
          <cell r="C14">
            <v>0</v>
          </cell>
          <cell r="F14">
            <v>18743713</v>
          </cell>
        </row>
        <row r="15">
          <cell r="C15">
            <v>6595040</v>
          </cell>
          <cell r="F15">
            <v>0</v>
          </cell>
        </row>
        <row r="16">
          <cell r="C16">
            <v>6419008</v>
          </cell>
          <cell r="F16">
            <v>25815612</v>
          </cell>
        </row>
        <row r="17">
          <cell r="C17">
            <v>48516332</v>
          </cell>
          <cell r="F17">
            <v>44559325</v>
          </cell>
        </row>
        <row r="18">
          <cell r="C18">
            <v>15937465</v>
          </cell>
          <cell r="F18">
            <v>691239</v>
          </cell>
        </row>
        <row r="19">
          <cell r="C19">
            <v>19580200</v>
          </cell>
          <cell r="F19">
            <v>43868086</v>
          </cell>
        </row>
        <row r="20">
          <cell r="C20">
            <v>5212743</v>
          </cell>
          <cell r="F20">
            <v>309353</v>
          </cell>
        </row>
        <row r="21">
          <cell r="C21">
            <v>0</v>
          </cell>
          <cell r="F21">
            <v>44177439</v>
          </cell>
        </row>
        <row r="22">
          <cell r="C22">
            <v>436958</v>
          </cell>
          <cell r="F22">
            <v>14375883</v>
          </cell>
        </row>
        <row r="23">
          <cell r="C23">
            <v>7348966</v>
          </cell>
          <cell r="F23">
            <v>14375883</v>
          </cell>
        </row>
        <row r="24">
          <cell r="C24">
            <v>112648921</v>
          </cell>
          <cell r="F24">
            <v>0</v>
          </cell>
        </row>
        <row r="25">
          <cell r="C25">
            <v>95052062</v>
          </cell>
          <cell r="F25">
            <v>0</v>
          </cell>
        </row>
        <row r="26">
          <cell r="C26">
            <v>256217315</v>
          </cell>
          <cell r="F26">
            <v>29801556</v>
          </cell>
        </row>
        <row r="27">
          <cell r="C27">
            <v>34369411</v>
          </cell>
          <cell r="F27">
            <v>0</v>
          </cell>
        </row>
        <row r="28">
          <cell r="C28">
            <v>12000</v>
          </cell>
          <cell r="F28">
            <v>0</v>
          </cell>
        </row>
        <row r="29">
          <cell r="C29">
            <v>40800419</v>
          </cell>
          <cell r="F29">
            <v>29801556</v>
          </cell>
        </row>
        <row r="30">
          <cell r="C30">
            <v>262648323</v>
          </cell>
          <cell r="F30">
            <v>14066530</v>
          </cell>
        </row>
        <row r="102">
          <cell r="C102">
            <v>19217671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rightToLeft="1" view="pageBreakPreview" zoomScaleNormal="84" zoomScaleSheetLayoutView="100" workbookViewId="0">
      <selection activeCell="I13" sqref="I13"/>
    </sheetView>
  </sheetViews>
  <sheetFormatPr defaultRowHeight="16.5" customHeight="1" x14ac:dyDescent="0.2"/>
  <cols>
    <col min="1" max="1" width="6.85546875" style="1" customWidth="1"/>
    <col min="2" max="2" width="48.140625" style="1" customWidth="1"/>
    <col min="3" max="3" width="14.42578125" style="1" customWidth="1"/>
    <col min="4" max="4" width="8.7109375" style="1" customWidth="1"/>
    <col min="5" max="5" width="48.140625" style="1" customWidth="1"/>
    <col min="6" max="6" width="13.7109375" style="1" customWidth="1"/>
    <col min="7" max="16384" width="9.140625" style="1"/>
  </cols>
  <sheetData>
    <row r="1" spans="1:6" ht="16.5" customHeight="1" x14ac:dyDescent="0.2">
      <c r="A1" s="104" t="s">
        <v>0</v>
      </c>
      <c r="B1" s="104"/>
      <c r="C1" s="104"/>
      <c r="D1" s="104"/>
      <c r="E1" s="104"/>
      <c r="F1" s="104"/>
    </row>
    <row r="2" spans="1:6" ht="16.5" customHeight="1" thickBot="1" x14ac:dyDescent="0.25">
      <c r="A2" s="105" t="s">
        <v>96</v>
      </c>
      <c r="B2" s="105"/>
      <c r="C2" s="105"/>
      <c r="D2" s="105"/>
      <c r="E2" s="105"/>
      <c r="F2" s="2" t="s">
        <v>1</v>
      </c>
    </row>
    <row r="3" spans="1:6" ht="27.75" customHeight="1" thickBot="1" x14ac:dyDescent="0.25">
      <c r="A3" s="3" t="s">
        <v>2</v>
      </c>
      <c r="B3" s="4" t="s">
        <v>3</v>
      </c>
      <c r="C3" s="5" t="s">
        <v>4</v>
      </c>
      <c r="D3" s="3" t="s">
        <v>2</v>
      </c>
      <c r="E3" s="4" t="s">
        <v>5</v>
      </c>
      <c r="F3" s="5" t="s">
        <v>6</v>
      </c>
    </row>
    <row r="4" spans="1:6" ht="16.5" customHeight="1" x14ac:dyDescent="0.2">
      <c r="A4" s="6">
        <v>100</v>
      </c>
      <c r="B4" s="7" t="s">
        <v>7</v>
      </c>
      <c r="C4" s="8">
        <f>'[1]المنتوجات الغذائية'!C4+'[1]شركة ما بين النهرين'!C4</f>
        <v>11461636</v>
      </c>
      <c r="D4" s="6">
        <v>2100</v>
      </c>
      <c r="E4" s="7" t="s">
        <v>8</v>
      </c>
      <c r="F4" s="8">
        <f>'[1]المنتوجات الغذائية'!F4+'[1]شركة ما بين النهرين'!F4</f>
        <v>144387390</v>
      </c>
    </row>
    <row r="5" spans="1:6" ht="16.5" customHeight="1" x14ac:dyDescent="0.2">
      <c r="A5" s="9">
        <v>200</v>
      </c>
      <c r="B5" s="10" t="s">
        <v>9</v>
      </c>
      <c r="C5" s="11">
        <f>'[1]المنتوجات الغذائية'!C5+'[1]شركة ما بين النهرين'!C5</f>
        <v>115653332</v>
      </c>
      <c r="D5" s="9">
        <v>2200</v>
      </c>
      <c r="E5" s="10" t="s">
        <v>10</v>
      </c>
      <c r="F5" s="11">
        <f>'[1]المنتوجات الغذائية'!F5+'[1]شركة ما بين النهرين'!F5</f>
        <v>29542513</v>
      </c>
    </row>
    <row r="6" spans="1:6" ht="16.5" customHeight="1" x14ac:dyDescent="0.2">
      <c r="A6" s="12">
        <v>300</v>
      </c>
      <c r="B6" s="13" t="s">
        <v>11</v>
      </c>
      <c r="C6" s="8">
        <f>'[1]المنتوجات الغذائية'!C6+'[1]شركة ما بين النهرين'!C6</f>
        <v>0</v>
      </c>
      <c r="D6" s="12">
        <v>2300</v>
      </c>
      <c r="E6" s="13" t="s">
        <v>12</v>
      </c>
      <c r="F6" s="8">
        <f>'[1]المنتوجات الغذائية'!F6+'[1]شركة ما بين النهرين'!F6</f>
        <v>70258421</v>
      </c>
    </row>
    <row r="7" spans="1:6" ht="16.5" customHeight="1" x14ac:dyDescent="0.2">
      <c r="A7" s="9">
        <v>400</v>
      </c>
      <c r="B7" s="10" t="s">
        <v>13</v>
      </c>
      <c r="C7" s="11">
        <f>'[1]المنتوجات الغذائية'!C7+'[1]شركة ما بين النهرين'!C7</f>
        <v>127114968</v>
      </c>
      <c r="D7" s="9">
        <v>2310</v>
      </c>
      <c r="E7" s="10" t="s">
        <v>14</v>
      </c>
      <c r="F7" s="11">
        <f>'[1]المنتوجات الغذائية'!F7+'[1]شركة ما بين النهرين'!F7</f>
        <v>-5566348</v>
      </c>
    </row>
    <row r="8" spans="1:6" ht="16.5" customHeight="1" x14ac:dyDescent="0.2">
      <c r="A8" s="12">
        <v>500</v>
      </c>
      <c r="B8" s="13" t="s">
        <v>15</v>
      </c>
      <c r="C8" s="8">
        <f>'[1]المنتوجات الغذائية'!C8+'[1]شركة ما بين النهرين'!C8</f>
        <v>55000</v>
      </c>
      <c r="D8" s="12">
        <v>2320</v>
      </c>
      <c r="E8" s="13" t="s">
        <v>16</v>
      </c>
      <c r="F8" s="8">
        <f>'[1]المنتوجات الغذائية'!F8+'[1]شركة ما بين النهرين'!F8</f>
        <v>75824769</v>
      </c>
    </row>
    <row r="9" spans="1:6" ht="16.5" customHeight="1" x14ac:dyDescent="0.2">
      <c r="A9" s="9">
        <v>600</v>
      </c>
      <c r="B9" s="10" t="s">
        <v>17</v>
      </c>
      <c r="C9" s="11">
        <f>'[1]المنتوجات الغذائية'!C9+'[1]شركة ما بين النهرين'!C9</f>
        <v>15217747</v>
      </c>
      <c r="D9" s="9">
        <v>2400</v>
      </c>
      <c r="E9" s="10" t="s">
        <v>18</v>
      </c>
      <c r="F9" s="11">
        <f>'[1]المنتوجات الغذائية'!F9+'[1]شركة ما بين النهرين'!F9</f>
        <v>22097728</v>
      </c>
    </row>
    <row r="10" spans="1:6" ht="16.5" customHeight="1" x14ac:dyDescent="0.2">
      <c r="A10" s="12">
        <v>700</v>
      </c>
      <c r="B10" s="13" t="s">
        <v>19</v>
      </c>
      <c r="C10" s="8">
        <f>'[1]المنتوجات الغذائية'!C10+'[1]شركة ما بين النهرين'!C10</f>
        <v>142387715</v>
      </c>
      <c r="D10" s="12">
        <v>2500</v>
      </c>
      <c r="E10" s="13" t="s">
        <v>20</v>
      </c>
      <c r="F10" s="8">
        <f>'[1]المنتوجات الغذائية'!F10+'[1]شركة ما بين النهرين'!F10</f>
        <v>8363111</v>
      </c>
    </row>
    <row r="11" spans="1:6" ht="16.5" customHeight="1" x14ac:dyDescent="0.2">
      <c r="A11" s="9">
        <v>800</v>
      </c>
      <c r="B11" s="10" t="s">
        <v>21</v>
      </c>
      <c r="C11" s="11">
        <f>'[1]المنتوجات الغذائية'!C11+'[1]شركة ما بين النهرين'!C11</f>
        <v>294637066</v>
      </c>
      <c r="D11" s="9">
        <v>2600</v>
      </c>
      <c r="E11" s="10" t="s">
        <v>22</v>
      </c>
      <c r="F11" s="11">
        <f>'[1]المنتوجات الغذائية'!F11+'[1]شركة ما بين النهرين'!F11</f>
        <v>29220277</v>
      </c>
    </row>
    <row r="12" spans="1:6" ht="16.5" customHeight="1" x14ac:dyDescent="0.2">
      <c r="A12" s="12">
        <v>900</v>
      </c>
      <c r="B12" s="13" t="s">
        <v>23</v>
      </c>
      <c r="C12" s="8">
        <f>'[1]المنتوجات الغذائية'!C12+'[1]شركة ما بين النهرين'!C12</f>
        <v>437024781</v>
      </c>
      <c r="D12" s="12">
        <v>2700</v>
      </c>
      <c r="E12" s="13" t="s">
        <v>24</v>
      </c>
      <c r="F12" s="8">
        <f>'[1]المنتوجات الغذائية'!F12+'[1]شركة ما بين النهرين'!F12</f>
        <v>59681116</v>
      </c>
    </row>
    <row r="13" spans="1:6" ht="16.5" customHeight="1" x14ac:dyDescent="0.2">
      <c r="A13" s="9">
        <v>1000</v>
      </c>
      <c r="B13" s="10" t="s">
        <v>25</v>
      </c>
      <c r="C13" s="11">
        <f>'[1]المنتوجات الغذائية'!C13+'[1]شركة ما بين النهرين'!C13</f>
        <v>170392510</v>
      </c>
      <c r="D13" s="9">
        <v>2800</v>
      </c>
      <c r="E13" s="10" t="s">
        <v>26</v>
      </c>
      <c r="F13" s="11">
        <f>'[1]المنتوجات الغذائية'!F13+'[1]شركة ما بين النهرين'!F13</f>
        <v>103375230</v>
      </c>
    </row>
    <row r="14" spans="1:6" ht="16.5" customHeight="1" x14ac:dyDescent="0.2">
      <c r="A14" s="12">
        <v>1010</v>
      </c>
      <c r="B14" s="13" t="s">
        <v>27</v>
      </c>
      <c r="C14" s="8">
        <f>'[1]المنتوجات الغذائية'!C14+'[1]شركة ما بين النهرين'!C14</f>
        <v>3537393</v>
      </c>
      <c r="D14" s="12">
        <v>2900</v>
      </c>
      <c r="E14" s="13" t="s">
        <v>28</v>
      </c>
      <c r="F14" s="8">
        <f>'[1]المنتوجات الغذائية'!F14+'[1]شركة ما بين النهرين'!F14</f>
        <v>-43694114</v>
      </c>
    </row>
    <row r="15" spans="1:6" ht="16.5" customHeight="1" x14ac:dyDescent="0.2">
      <c r="A15" s="9">
        <v>1100</v>
      </c>
      <c r="B15" s="10" t="s">
        <v>29</v>
      </c>
      <c r="C15" s="11">
        <f>'[1]المنتوجات الغذائية'!C15+'[1]شركة ما بين النهرين'!C15</f>
        <v>121376994</v>
      </c>
      <c r="D15" s="9">
        <v>3000</v>
      </c>
      <c r="E15" s="10" t="s">
        <v>30</v>
      </c>
      <c r="F15" s="11">
        <f>'[1]المنتوجات الغذائية'!F15+'[1]شركة ما بين النهرين'!F15</f>
        <v>5376</v>
      </c>
    </row>
    <row r="16" spans="1:6" ht="16.5" customHeight="1" x14ac:dyDescent="0.2">
      <c r="A16" s="12">
        <v>1200</v>
      </c>
      <c r="B16" s="13" t="s">
        <v>31</v>
      </c>
      <c r="C16" s="8">
        <f>'[1]المنتوجات الغذائية'!C16+'[1]شركة ما بين النهرين'!C16</f>
        <v>52552909</v>
      </c>
      <c r="D16" s="12">
        <v>3100</v>
      </c>
      <c r="E16" s="13" t="s">
        <v>32</v>
      </c>
      <c r="F16" s="8">
        <f>'[1]المنتوجات الغذائية'!F16+'[1]شركة ما بين النهرين'!F16</f>
        <v>77501461</v>
      </c>
    </row>
    <row r="17" spans="1:6" ht="16.5" customHeight="1" x14ac:dyDescent="0.2">
      <c r="A17" s="9">
        <v>1300</v>
      </c>
      <c r="B17" s="10" t="s">
        <v>33</v>
      </c>
      <c r="C17" s="11">
        <f>'[1]المنتوجات الغذائية'!C17+'[1]شركة ما بين النهرين'!C17</f>
        <v>68782332</v>
      </c>
      <c r="D17" s="9">
        <v>3200</v>
      </c>
      <c r="E17" s="10" t="s">
        <v>34</v>
      </c>
      <c r="F17" s="11">
        <f>'[1]المنتوجات الغذائية'!F17+'[1]شركة ما بين النهرين'!F17</f>
        <v>33801971</v>
      </c>
    </row>
    <row r="18" spans="1:6" ht="16.5" customHeight="1" x14ac:dyDescent="0.2">
      <c r="A18" s="12">
        <v>1310</v>
      </c>
      <c r="B18" s="13" t="s">
        <v>35</v>
      </c>
      <c r="C18" s="8">
        <f>'[1]المنتوجات الغذائية'!C18+'[1]شركة ما بين النهرين'!C18</f>
        <v>37684911</v>
      </c>
      <c r="D18" s="12">
        <v>3300</v>
      </c>
      <c r="E18" s="13" t="s">
        <v>36</v>
      </c>
      <c r="F18" s="8">
        <f>'[1]المنتوجات الغذائية'!F18+'[1]شركة ما بين النهرين'!F18</f>
        <v>8517763</v>
      </c>
    </row>
    <row r="19" spans="1:6" ht="16.5" customHeight="1" x14ac:dyDescent="0.2">
      <c r="A19" s="9">
        <v>1320</v>
      </c>
      <c r="B19" s="10" t="s">
        <v>37</v>
      </c>
      <c r="C19" s="11">
        <f>'[1]المنتوجات الغذائية'!C19+'[1]شركة ما بين النهرين'!C19</f>
        <v>0</v>
      </c>
      <c r="D19" s="9">
        <v>3400</v>
      </c>
      <c r="E19" s="10" t="s">
        <v>38</v>
      </c>
      <c r="F19" s="11">
        <f>'[1]المنتوجات الغذائية'!F19+'[1]شركة ما بين النهرين'!F19</f>
        <v>25284208</v>
      </c>
    </row>
    <row r="20" spans="1:6" ht="16.5" customHeight="1" x14ac:dyDescent="0.2">
      <c r="A20" s="12">
        <v>1330</v>
      </c>
      <c r="B20" s="13" t="s">
        <v>39</v>
      </c>
      <c r="C20" s="8">
        <f>'[1]المنتوجات الغذائية'!C20+'[1]شركة ما بين النهرين'!C20</f>
        <v>13232729</v>
      </c>
      <c r="D20" s="12">
        <v>3500</v>
      </c>
      <c r="E20" s="13" t="s">
        <v>40</v>
      </c>
      <c r="F20" s="8">
        <f>'[1]المنتوجات الغذائية'!F20+'[1]شركة ما بين النهرين'!F20</f>
        <v>71289718</v>
      </c>
    </row>
    <row r="21" spans="1:6" ht="16.5" customHeight="1" x14ac:dyDescent="0.2">
      <c r="A21" s="9">
        <v>1340</v>
      </c>
      <c r="B21" s="10" t="s">
        <v>41</v>
      </c>
      <c r="C21" s="11">
        <f>'[1]المنتوجات الغذائية'!C21+'[1]شركة ما بين النهرين'!C21</f>
        <v>15902053</v>
      </c>
      <c r="D21" s="9">
        <v>3600</v>
      </c>
      <c r="E21" s="10" t="s">
        <v>42</v>
      </c>
      <c r="F21" s="11">
        <f>'[1]المنتوجات الغذائية'!F21+'[1]شركة ما بين النهرين'!F21</f>
        <v>96573926</v>
      </c>
    </row>
    <row r="22" spans="1:6" ht="16.5" customHeight="1" x14ac:dyDescent="0.2">
      <c r="A22" s="12">
        <v>1350</v>
      </c>
      <c r="B22" s="13" t="s">
        <v>43</v>
      </c>
      <c r="C22" s="8">
        <f>'[1]المنتوجات الغذائية'!C22+'[1]شركة ما بين النهرين'!C22</f>
        <v>1718769</v>
      </c>
      <c r="D22" s="12">
        <v>3620</v>
      </c>
      <c r="E22" s="13" t="s">
        <v>44</v>
      </c>
      <c r="F22" s="8">
        <f>'[1]المنتوجات الغذائية'!F22+'[1]شركة ما بين النهرين'!F22</f>
        <v>12090125</v>
      </c>
    </row>
    <row r="23" spans="1:6" ht="16.5" customHeight="1" x14ac:dyDescent="0.2">
      <c r="A23" s="9">
        <v>1360</v>
      </c>
      <c r="B23" s="10" t="s">
        <v>45</v>
      </c>
      <c r="C23" s="11">
        <f>'[1]المنتوجات الغذائية'!C23+'[1]شركة ما بين النهرين'!C23</f>
        <v>243870</v>
      </c>
      <c r="D23" s="9">
        <v>3621</v>
      </c>
      <c r="E23" s="10" t="s">
        <v>9</v>
      </c>
      <c r="F23" s="11">
        <f>'[1]المنتوجات الغذائية'!F23+'[1]شركة ما بين النهرين'!F23</f>
        <v>6703636</v>
      </c>
    </row>
    <row r="24" spans="1:6" ht="16.5" customHeight="1" x14ac:dyDescent="0.2">
      <c r="A24" s="12">
        <v>1400</v>
      </c>
      <c r="B24" s="13" t="s">
        <v>46</v>
      </c>
      <c r="C24" s="8">
        <f>'[1]المنتوجات الغذائية'!C24+'[1]شركة ما بين النهرين'!C24</f>
        <v>168836775</v>
      </c>
      <c r="D24" s="12">
        <v>3622</v>
      </c>
      <c r="E24" s="13" t="s">
        <v>47</v>
      </c>
      <c r="F24" s="8">
        <f>'[1]المنتوجات الغذائية'!F24+'[1]شركة ما بين النهرين'!F24</f>
        <v>4993220</v>
      </c>
    </row>
    <row r="25" spans="1:6" ht="16.5" customHeight="1" x14ac:dyDescent="0.2">
      <c r="A25" s="9">
        <v>1500</v>
      </c>
      <c r="B25" s="10" t="s">
        <v>48</v>
      </c>
      <c r="C25" s="11">
        <f>'[1]المنتوجات الغذائية'!C25+'[1]شركة ما بين النهرين'!C25</f>
        <v>146681816</v>
      </c>
      <c r="D25" s="9">
        <v>3623</v>
      </c>
      <c r="E25" s="10" t="s">
        <v>49</v>
      </c>
      <c r="F25" s="11">
        <f>'[1]المنتوجات الغذائية'!F25+'[1]شركة ما بين النهرين'!F25</f>
        <v>393269</v>
      </c>
    </row>
    <row r="26" spans="1:6" ht="16.5" customHeight="1" x14ac:dyDescent="0.2">
      <c r="A26" s="12">
        <v>1600</v>
      </c>
      <c r="B26" s="13" t="s">
        <v>50</v>
      </c>
      <c r="C26" s="8">
        <f>'[1]المنتوجات الغذائية'!C26+'[1]شركة ما بين النهرين'!C26</f>
        <v>384300923</v>
      </c>
      <c r="D26" s="12">
        <v>3630</v>
      </c>
      <c r="E26" s="13" t="s">
        <v>51</v>
      </c>
      <c r="F26" s="8">
        <f>'[1]المنتوجات الغذائية'!F26+'[1]شركة ما بين النهرين'!F26</f>
        <v>89174730</v>
      </c>
    </row>
    <row r="27" spans="1:6" ht="16.5" customHeight="1" x14ac:dyDescent="0.2">
      <c r="A27" s="12">
        <v>1700</v>
      </c>
      <c r="B27" s="10" t="s">
        <v>52</v>
      </c>
      <c r="C27" s="11">
        <f>'[1]المنتوجات الغذائية'!C27+'[1]شركة ما بين النهرين'!C27</f>
        <v>89663857</v>
      </c>
      <c r="D27" s="9">
        <v>3640</v>
      </c>
      <c r="E27" s="10" t="s">
        <v>53</v>
      </c>
      <c r="F27" s="11">
        <f>'[1]المنتوجات الغذائية'!F27+'[1]شركة ما بين النهرين'!F27</f>
        <v>0</v>
      </c>
    </row>
    <row r="28" spans="1:6" ht="19.5" customHeight="1" x14ac:dyDescent="0.2">
      <c r="A28" s="12">
        <v>1800</v>
      </c>
      <c r="B28" s="13" t="s">
        <v>54</v>
      </c>
      <c r="C28" s="8">
        <f>'[1]المنتوجات الغذائية'!C28+'[1]شركة ما بين النهرين'!C28</f>
        <v>170949</v>
      </c>
      <c r="D28" s="12">
        <v>3650</v>
      </c>
      <c r="E28" s="13" t="s">
        <v>55</v>
      </c>
      <c r="F28" s="8">
        <f>'[1]المنتوجات الغذائية'!F28+'[1]شركة ما بين النهرين'!F28</f>
        <v>-4690929</v>
      </c>
    </row>
    <row r="29" spans="1:6" ht="16.5" customHeight="1" x14ac:dyDescent="0.2">
      <c r="A29" s="9">
        <v>1900</v>
      </c>
      <c r="B29" s="10" t="s">
        <v>56</v>
      </c>
      <c r="C29" s="11">
        <f>'[1]المنتوجات الغذائية'!C29+'[1]شركة ما بين النهرين'!C29</f>
        <v>142387715</v>
      </c>
      <c r="D29" s="9">
        <v>3700</v>
      </c>
      <c r="E29" s="10" t="s">
        <v>57</v>
      </c>
      <c r="F29" s="11">
        <f>'[1]المنتوجات الغذائية'!F29+'[1]شركة ما بين النهرين'!F29</f>
        <v>89567999</v>
      </c>
    </row>
    <row r="30" spans="1:6" ht="16.5" customHeight="1" x14ac:dyDescent="0.2">
      <c r="A30" s="12">
        <v>2000</v>
      </c>
      <c r="B30" s="13" t="s">
        <v>58</v>
      </c>
      <c r="C30" s="8">
        <f>'[1]المنتوجات الغذائية'!C30+'[1]شركة ما بين النهرين'!C30</f>
        <v>437024781</v>
      </c>
      <c r="D30" s="12">
        <v>3800</v>
      </c>
      <c r="E30" s="13" t="s">
        <v>59</v>
      </c>
      <c r="F30" s="8">
        <f>'[1]المنتوجات الغذائية'!F30+'[1]شركة ما بين النهرين'!F30</f>
        <v>-64283791</v>
      </c>
    </row>
    <row r="31" spans="1:6" ht="16.5" hidden="1" customHeight="1" x14ac:dyDescent="0.2">
      <c r="A31" s="14"/>
      <c r="B31" s="15"/>
      <c r="C31" s="14"/>
      <c r="D31" s="14"/>
      <c r="E31" s="16"/>
      <c r="F31" s="17"/>
    </row>
    <row r="32" spans="1:6" ht="16.5" hidden="1" customHeight="1" x14ac:dyDescent="0.2">
      <c r="A32" s="18"/>
      <c r="B32" s="18"/>
      <c r="C32" s="19">
        <f>C12-C30</f>
        <v>0</v>
      </c>
      <c r="D32" s="18"/>
      <c r="E32" s="20"/>
      <c r="F32" s="21"/>
    </row>
    <row r="33" spans="1:6" ht="16.5" hidden="1" customHeight="1" x14ac:dyDescent="0.2">
      <c r="A33" s="22" t="s">
        <v>60</v>
      </c>
      <c r="B33" s="23"/>
      <c r="C33" s="23"/>
      <c r="E33" s="24">
        <f>F22+F26+F27+F28</f>
        <v>96573926</v>
      </c>
      <c r="F33" s="21"/>
    </row>
    <row r="34" spans="1:6" ht="16.5" hidden="1" customHeight="1" x14ac:dyDescent="0.2">
      <c r="A34" s="106" t="s">
        <v>61</v>
      </c>
      <c r="B34" s="106"/>
      <c r="F34" s="25">
        <f>F21-E33</f>
        <v>0</v>
      </c>
    </row>
    <row r="35" spans="1:6" ht="16.5" hidden="1" customHeight="1" x14ac:dyDescent="0.2">
      <c r="A35" s="106" t="s">
        <v>62</v>
      </c>
      <c r="B35" s="106"/>
      <c r="F35" s="21"/>
    </row>
    <row r="36" spans="1:6" ht="16.5" hidden="1" customHeight="1" thickBot="1" x14ac:dyDescent="0.25">
      <c r="A36" s="106" t="s">
        <v>63</v>
      </c>
      <c r="B36" s="106"/>
    </row>
    <row r="37" spans="1:6" ht="16.5" hidden="1" customHeight="1" thickBot="1" x14ac:dyDescent="0.25">
      <c r="A37" s="107" t="s">
        <v>64</v>
      </c>
      <c r="B37" s="107"/>
      <c r="C37" s="107"/>
    </row>
    <row r="38" spans="1:6" ht="16.5" hidden="1" customHeight="1" thickBot="1" x14ac:dyDescent="0.25">
      <c r="A38" s="26" t="s">
        <v>65</v>
      </c>
      <c r="B38" s="27"/>
      <c r="C38" s="28" t="s">
        <v>66</v>
      </c>
      <c r="D38" s="28" t="s">
        <v>67</v>
      </c>
    </row>
    <row r="39" spans="1:6" ht="16.5" hidden="1" customHeight="1" thickBot="1" x14ac:dyDescent="0.25">
      <c r="A39" s="29" t="s">
        <v>68</v>
      </c>
      <c r="B39" s="30"/>
      <c r="C39" s="31">
        <f>F12/F29</f>
        <v>0.66632186345929201</v>
      </c>
      <c r="D39" s="31"/>
    </row>
    <row r="40" spans="1:6" ht="16.5" hidden="1" customHeight="1" thickBot="1" x14ac:dyDescent="0.25">
      <c r="A40" s="29" t="s">
        <v>69</v>
      </c>
      <c r="B40" s="30"/>
      <c r="C40" s="31">
        <f>F12/C13</f>
        <v>0.35025668675225219</v>
      </c>
      <c r="D40" s="31"/>
    </row>
    <row r="41" spans="1:6" ht="16.5" hidden="1" customHeight="1" thickBot="1" x14ac:dyDescent="0.25">
      <c r="A41" s="29" t="s">
        <v>70</v>
      </c>
      <c r="B41" s="30"/>
      <c r="C41" s="31">
        <f>C26/C11</f>
        <v>1.3043196778235635</v>
      </c>
      <c r="D41" s="31"/>
    </row>
    <row r="42" spans="1:6" ht="16.5" hidden="1" customHeight="1" thickBot="1" x14ac:dyDescent="0.25">
      <c r="A42" s="29" t="s">
        <v>71</v>
      </c>
      <c r="B42" s="30"/>
      <c r="C42" s="31">
        <f>C25/C11</f>
        <v>0.49783897861649218</v>
      </c>
      <c r="D42" s="31"/>
    </row>
    <row r="43" spans="1:6" ht="16.5" hidden="1" customHeight="1" thickBot="1" x14ac:dyDescent="0.25">
      <c r="A43" s="29" t="s">
        <v>72</v>
      </c>
      <c r="B43" s="30"/>
      <c r="C43" s="31"/>
      <c r="D43" s="31">
        <f>F22/C29*100</f>
        <v>8.4909888468959558</v>
      </c>
    </row>
    <row r="44" spans="1:6" ht="16.5" hidden="1" customHeight="1" thickBot="1" x14ac:dyDescent="0.25">
      <c r="A44" s="29" t="s">
        <v>73</v>
      </c>
      <c r="B44" s="30"/>
      <c r="C44" s="31"/>
      <c r="D44" s="31">
        <f>C9/C30*100</f>
        <v>3.4821245068022808</v>
      </c>
    </row>
    <row r="45" spans="1:6" ht="16.5" hidden="1" customHeight="1" thickBot="1" x14ac:dyDescent="0.25">
      <c r="A45" s="29" t="s">
        <v>74</v>
      </c>
      <c r="B45" s="30"/>
      <c r="C45" s="31">
        <f>C29/F19</f>
        <v>5.6314880418639177</v>
      </c>
      <c r="D45" s="31"/>
    </row>
    <row r="46" spans="1:6" ht="16.5" hidden="1" customHeight="1" thickBot="1" x14ac:dyDescent="0.25">
      <c r="A46" s="29" t="s">
        <v>75</v>
      </c>
      <c r="B46" s="30"/>
      <c r="C46" s="31">
        <f>F22/F17</f>
        <v>0.3576751485882288</v>
      </c>
      <c r="D46" s="31"/>
    </row>
    <row r="47" spans="1:6" ht="16.5" hidden="1" customHeight="1" thickBot="1" x14ac:dyDescent="0.25">
      <c r="A47" s="29" t="s">
        <v>76</v>
      </c>
      <c r="B47" s="30"/>
      <c r="C47" s="31"/>
      <c r="D47" s="31">
        <f>C7/C30*100</f>
        <v>29.086443956138037</v>
      </c>
    </row>
    <row r="48" spans="1:6" ht="16.5" hidden="1" customHeight="1" thickBot="1" x14ac:dyDescent="0.25">
      <c r="A48" s="29" t="s">
        <v>77</v>
      </c>
      <c r="B48" s="30"/>
      <c r="C48" s="31">
        <f>F22/C4</f>
        <v>1.0548341440960087</v>
      </c>
      <c r="D48" s="31"/>
    </row>
    <row r="49" spans="1:4" ht="16.5" hidden="1" customHeight="1" thickBot="1" x14ac:dyDescent="0.25">
      <c r="A49" s="102" t="s">
        <v>78</v>
      </c>
      <c r="B49" s="102"/>
      <c r="C49" s="32">
        <f>F12/C52</f>
        <v>4.9898274804425915</v>
      </c>
      <c r="D49" s="33"/>
    </row>
    <row r="50" spans="1:4" ht="16.5" hidden="1" customHeight="1" thickBot="1" x14ac:dyDescent="0.25">
      <c r="A50" s="103" t="s">
        <v>79</v>
      </c>
      <c r="B50" s="103"/>
      <c r="C50" s="34">
        <f>F9/C17</f>
        <v>0.32127040996516371</v>
      </c>
      <c r="D50" s="33"/>
    </row>
    <row r="51" spans="1:4" ht="16.5" hidden="1" customHeight="1" x14ac:dyDescent="0.2"/>
    <row r="52" spans="1:4" ht="16.5" hidden="1" customHeight="1" x14ac:dyDescent="0.2">
      <c r="A52" s="1" t="s">
        <v>80</v>
      </c>
      <c r="C52" s="1">
        <f>'[1]صناعة السكر'!C103+'[1]المنتوجات الغذائية'!C102</f>
        <v>11960557</v>
      </c>
    </row>
    <row r="53" spans="1:4" ht="16.5" hidden="1" customHeight="1" x14ac:dyDescent="0.2"/>
    <row r="54" spans="1:4" ht="16.5" hidden="1" customHeight="1" x14ac:dyDescent="0.2"/>
    <row r="55" spans="1:4" ht="16.5" hidden="1" customHeight="1" x14ac:dyDescent="0.2"/>
    <row r="116" spans="5:6" ht="16.5" customHeight="1" x14ac:dyDescent="0.2">
      <c r="F116" s="1">
        <f>'[1]صناعة السكر'!F117+'[1]المنتوجات الغذائية'!F116</f>
        <v>392115</v>
      </c>
    </row>
    <row r="117" spans="5:6" ht="16.5" customHeight="1" x14ac:dyDescent="0.2">
      <c r="F117" s="1">
        <f>'[1]صناعة السكر'!F118+'[1]المنتوجات الغذائية'!F117</f>
        <v>0</v>
      </c>
    </row>
    <row r="122" spans="5:6" ht="16.5" customHeight="1" x14ac:dyDescent="0.2">
      <c r="E122" s="35"/>
    </row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conditionalFormatting sqref="E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.118110236220472" right="0.55118110236220497" top="1.0629921259842501" bottom="0.35433070866141703" header="0.39370078740157499" footer="3.9370078740157501E-2"/>
  <pageSetup paperSize="9" scale="90" orientation="landscape" r:id="rId1"/>
  <headerFooter alignWithMargins="0"/>
  <rowBreaks count="1" manualBreakCount="1">
    <brk id="3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rightToLeft="1" view="pageBreakPreview" zoomScaleSheetLayoutView="100" workbookViewId="0">
      <selection activeCell="I9" sqref="I9"/>
    </sheetView>
  </sheetViews>
  <sheetFormatPr defaultRowHeight="17.45" customHeight="1" x14ac:dyDescent="0.2"/>
  <cols>
    <col min="1" max="1" width="7.7109375" style="1" customWidth="1"/>
    <col min="2" max="2" width="48.140625" style="1" customWidth="1"/>
    <col min="3" max="3" width="17" style="1" customWidth="1"/>
    <col min="4" max="4" width="10.7109375" style="1" customWidth="1"/>
    <col min="5" max="5" width="48.140625" style="1" customWidth="1"/>
    <col min="6" max="6" width="13.7109375" style="1" customWidth="1"/>
    <col min="7" max="16384" width="9.140625" style="1"/>
  </cols>
  <sheetData>
    <row r="1" spans="1:6" ht="21" customHeight="1" x14ac:dyDescent="0.2">
      <c r="A1" s="104" t="s">
        <v>81</v>
      </c>
      <c r="B1" s="104"/>
      <c r="C1" s="104"/>
      <c r="D1" s="104"/>
      <c r="E1" s="104"/>
      <c r="F1" s="104"/>
    </row>
    <row r="2" spans="1:6" ht="16.5" customHeight="1" thickBot="1" x14ac:dyDescent="0.25">
      <c r="A2" s="105" t="s">
        <v>97</v>
      </c>
      <c r="B2" s="105"/>
      <c r="C2" s="105"/>
      <c r="D2" s="105"/>
      <c r="E2" s="105"/>
      <c r="F2" s="2" t="s">
        <v>1</v>
      </c>
    </row>
    <row r="3" spans="1:6" ht="29.25" customHeight="1" thickBot="1" x14ac:dyDescent="0.25">
      <c r="A3" s="36" t="s">
        <v>2</v>
      </c>
      <c r="B3" s="37" t="s">
        <v>3</v>
      </c>
      <c r="C3" s="38" t="s">
        <v>6</v>
      </c>
      <c r="D3" s="36" t="s">
        <v>2</v>
      </c>
      <c r="E3" s="39" t="s">
        <v>5</v>
      </c>
      <c r="F3" s="40" t="s">
        <v>82</v>
      </c>
    </row>
    <row r="4" spans="1:6" ht="16.5" customHeight="1" x14ac:dyDescent="0.2">
      <c r="A4" s="6">
        <v>100</v>
      </c>
      <c r="B4" s="7" t="s">
        <v>7</v>
      </c>
      <c r="C4" s="8">
        <f>'[1]دار الثقافة'!C4</f>
        <v>15000</v>
      </c>
      <c r="D4" s="6">
        <v>2100</v>
      </c>
      <c r="E4" s="41" t="s">
        <v>8</v>
      </c>
      <c r="F4" s="42">
        <f>'[1]دار الثقافة'!F4</f>
        <v>3846928</v>
      </c>
    </row>
    <row r="5" spans="1:6" ht="16.5" customHeight="1" x14ac:dyDescent="0.2">
      <c r="A5" s="9">
        <v>200</v>
      </c>
      <c r="B5" s="10" t="s">
        <v>9</v>
      </c>
      <c r="C5" s="11">
        <f>'[1]دار الثقافة'!C5</f>
        <v>2971500</v>
      </c>
      <c r="D5" s="9">
        <v>2200</v>
      </c>
      <c r="E5" s="43" t="s">
        <v>10</v>
      </c>
      <c r="F5" s="44">
        <f>'[1]دار الثقافة'!F5</f>
        <v>3475455</v>
      </c>
    </row>
    <row r="6" spans="1:6" ht="16.5" customHeight="1" x14ac:dyDescent="0.2">
      <c r="A6" s="12">
        <v>300</v>
      </c>
      <c r="B6" s="13" t="s">
        <v>11</v>
      </c>
      <c r="C6" s="8">
        <f>'[1]دار الثقافة'!C6</f>
        <v>0</v>
      </c>
      <c r="D6" s="12">
        <v>2300</v>
      </c>
      <c r="E6" s="45" t="s">
        <v>12</v>
      </c>
      <c r="F6" s="42">
        <f>'[1]دار الثقافة'!F6</f>
        <v>1603565</v>
      </c>
    </row>
    <row r="7" spans="1:6" ht="16.5" customHeight="1" x14ac:dyDescent="0.2">
      <c r="A7" s="9">
        <v>400</v>
      </c>
      <c r="B7" s="10" t="s">
        <v>13</v>
      </c>
      <c r="C7" s="11">
        <f>'[1]دار الثقافة'!C7</f>
        <v>2986500</v>
      </c>
      <c r="D7" s="9">
        <v>2310</v>
      </c>
      <c r="E7" s="43" t="s">
        <v>14</v>
      </c>
      <c r="F7" s="44">
        <f>'[1]دار الثقافة'!F7</f>
        <v>891052</v>
      </c>
    </row>
    <row r="8" spans="1:6" ht="16.5" customHeight="1" x14ac:dyDescent="0.2">
      <c r="A8" s="12">
        <v>500</v>
      </c>
      <c r="B8" s="13" t="s">
        <v>15</v>
      </c>
      <c r="C8" s="8">
        <f>'[1]دار الثقافة'!C8</f>
        <v>30000</v>
      </c>
      <c r="D8" s="12">
        <v>2320</v>
      </c>
      <c r="E8" s="45" t="s">
        <v>16</v>
      </c>
      <c r="F8" s="42">
        <f>'[1]دار الثقافة'!F8</f>
        <v>712513</v>
      </c>
    </row>
    <row r="9" spans="1:6" ht="16.5" customHeight="1" x14ac:dyDescent="0.2">
      <c r="A9" s="9">
        <v>600</v>
      </c>
      <c r="B9" s="10" t="s">
        <v>17</v>
      </c>
      <c r="C9" s="11">
        <f>'[1]دار الثقافة'!C9</f>
        <v>0</v>
      </c>
      <c r="D9" s="9">
        <v>2400</v>
      </c>
      <c r="E9" s="43" t="s">
        <v>18</v>
      </c>
      <c r="F9" s="44">
        <f>'[1]دار الثقافة'!F9</f>
        <v>75194</v>
      </c>
    </row>
    <row r="10" spans="1:6" ht="16.5" customHeight="1" x14ac:dyDescent="0.2">
      <c r="A10" s="12">
        <v>700</v>
      </c>
      <c r="B10" s="13" t="s">
        <v>19</v>
      </c>
      <c r="C10" s="8">
        <f>'[1]دار الثقافة'!C10</f>
        <v>3016500</v>
      </c>
      <c r="D10" s="12">
        <v>2500</v>
      </c>
      <c r="E10" s="45" t="s">
        <v>20</v>
      </c>
      <c r="F10" s="42">
        <f>'[1]دار الثقافة'!F10</f>
        <v>716</v>
      </c>
    </row>
    <row r="11" spans="1:6" ht="16.5" customHeight="1" x14ac:dyDescent="0.2">
      <c r="A11" s="9">
        <v>800</v>
      </c>
      <c r="B11" s="10" t="s">
        <v>21</v>
      </c>
      <c r="C11" s="11">
        <f>'[1]دار الثقافة'!C11</f>
        <v>2886854</v>
      </c>
      <c r="D11" s="9">
        <v>2600</v>
      </c>
      <c r="E11" s="43" t="s">
        <v>22</v>
      </c>
      <c r="F11" s="44">
        <f>'[1]دار الثقافة'!F11</f>
        <v>9818</v>
      </c>
    </row>
    <row r="12" spans="1:6" ht="16.5" customHeight="1" x14ac:dyDescent="0.2">
      <c r="A12" s="12">
        <v>900</v>
      </c>
      <c r="B12" s="13" t="s">
        <v>23</v>
      </c>
      <c r="C12" s="8">
        <f>'[1]دار الثقافة'!C12</f>
        <v>5903354</v>
      </c>
      <c r="D12" s="12">
        <v>2700</v>
      </c>
      <c r="E12" s="45" t="s">
        <v>24</v>
      </c>
      <c r="F12" s="42">
        <f>'[1]دار الثقافة'!F12</f>
        <v>85728</v>
      </c>
    </row>
    <row r="13" spans="1:6" ht="16.5" customHeight="1" x14ac:dyDescent="0.2">
      <c r="A13" s="9">
        <v>1000</v>
      </c>
      <c r="B13" s="10" t="s">
        <v>25</v>
      </c>
      <c r="C13" s="11">
        <f>'[1]دار الثقافة'!C13</f>
        <v>7322383</v>
      </c>
      <c r="D13" s="9">
        <v>2800</v>
      </c>
      <c r="E13" s="43" t="s">
        <v>26</v>
      </c>
      <c r="F13" s="44">
        <f>'[1]دار الثقافة'!F13</f>
        <v>337902</v>
      </c>
    </row>
    <row r="14" spans="1:6" ht="16.5" customHeight="1" x14ac:dyDescent="0.2">
      <c r="A14" s="12">
        <v>1010</v>
      </c>
      <c r="B14" s="13" t="s">
        <v>27</v>
      </c>
      <c r="C14" s="8">
        <f>'[1]دار الثقافة'!C14</f>
        <v>0</v>
      </c>
      <c r="D14" s="12">
        <v>2900</v>
      </c>
      <c r="E14" s="45" t="s">
        <v>28</v>
      </c>
      <c r="F14" s="42">
        <f>'[1]دار الثقافة'!F14</f>
        <v>-252174</v>
      </c>
    </row>
    <row r="15" spans="1:6" ht="16.5" customHeight="1" x14ac:dyDescent="0.2">
      <c r="A15" s="9">
        <v>1100</v>
      </c>
      <c r="B15" s="10" t="s">
        <v>29</v>
      </c>
      <c r="C15" s="11">
        <f>'[1]دار الثقافة'!C15</f>
        <v>3919749</v>
      </c>
      <c r="D15" s="9">
        <v>3000</v>
      </c>
      <c r="E15" s="43" t="s">
        <v>30</v>
      </c>
      <c r="F15" s="44">
        <f>'[1]دار الثقافة'!F15</f>
        <v>0</v>
      </c>
    </row>
    <row r="16" spans="1:6" ht="16.5" customHeight="1" x14ac:dyDescent="0.2">
      <c r="A16" s="12">
        <v>1200</v>
      </c>
      <c r="B16" s="13" t="s">
        <v>31</v>
      </c>
      <c r="C16" s="8">
        <f>'[1]دار الثقافة'!C16</f>
        <v>3402634</v>
      </c>
      <c r="D16" s="12">
        <v>3100</v>
      </c>
      <c r="E16" s="45" t="s">
        <v>32</v>
      </c>
      <c r="F16" s="42">
        <f>'[1]دار الثقافة'!F16</f>
        <v>0</v>
      </c>
    </row>
    <row r="17" spans="1:6" ht="16.5" customHeight="1" x14ac:dyDescent="0.2">
      <c r="A17" s="9">
        <v>1300</v>
      </c>
      <c r="B17" s="10" t="s">
        <v>33</v>
      </c>
      <c r="C17" s="11">
        <f>'[1]دار الثقافة'!C17</f>
        <v>1523741</v>
      </c>
      <c r="D17" s="9">
        <v>3200</v>
      </c>
      <c r="E17" s="43" t="s">
        <v>34</v>
      </c>
      <c r="F17" s="44">
        <f>'[1]دار الثقافة'!F17</f>
        <v>-252174</v>
      </c>
    </row>
    <row r="18" spans="1:6" ht="16.5" customHeight="1" x14ac:dyDescent="0.2">
      <c r="A18" s="12">
        <v>1310</v>
      </c>
      <c r="B18" s="13" t="s">
        <v>35</v>
      </c>
      <c r="C18" s="8">
        <f>'[1]دار الثقافة'!C18</f>
        <v>704748</v>
      </c>
      <c r="D18" s="12">
        <v>3300</v>
      </c>
      <c r="E18" s="45" t="s">
        <v>36</v>
      </c>
      <c r="F18" s="42">
        <f>'[1]دار الثقافة'!F18</f>
        <v>443063</v>
      </c>
    </row>
    <row r="19" spans="1:6" ht="16.5" customHeight="1" x14ac:dyDescent="0.2">
      <c r="A19" s="9">
        <v>1320</v>
      </c>
      <c r="B19" s="10" t="s">
        <v>37</v>
      </c>
      <c r="C19" s="11">
        <f>'[1]دار الثقافة'!C19</f>
        <v>1846</v>
      </c>
      <c r="D19" s="9">
        <v>3400</v>
      </c>
      <c r="E19" s="43" t="s">
        <v>38</v>
      </c>
      <c r="F19" s="44">
        <f>'[1]دار الثقافة'!F19</f>
        <v>-695237</v>
      </c>
    </row>
    <row r="20" spans="1:6" ht="16.5" customHeight="1" x14ac:dyDescent="0.2">
      <c r="A20" s="12">
        <v>1330</v>
      </c>
      <c r="B20" s="13" t="s">
        <v>39</v>
      </c>
      <c r="C20" s="8">
        <f>'[1]دار الثقافة'!C20</f>
        <v>761696</v>
      </c>
      <c r="D20" s="12">
        <v>3500</v>
      </c>
      <c r="E20" s="45" t="s">
        <v>40</v>
      </c>
      <c r="F20" s="42">
        <f>'[1]دار الثقافة'!F20</f>
        <v>2548737</v>
      </c>
    </row>
    <row r="21" spans="1:6" ht="16.5" customHeight="1" x14ac:dyDescent="0.2">
      <c r="A21" s="9">
        <v>1340</v>
      </c>
      <c r="B21" s="10" t="s">
        <v>41</v>
      </c>
      <c r="C21" s="11">
        <f>'[1]دار الثقافة'!C21</f>
        <v>55451</v>
      </c>
      <c r="D21" s="9">
        <v>3600</v>
      </c>
      <c r="E21" s="43" t="s">
        <v>42</v>
      </c>
      <c r="F21" s="44">
        <f>'[1]دار الثقافة'!F21</f>
        <v>1853500</v>
      </c>
    </row>
    <row r="22" spans="1:6" ht="16.5" customHeight="1" x14ac:dyDescent="0.2">
      <c r="A22" s="12">
        <v>1350</v>
      </c>
      <c r="B22" s="13" t="s">
        <v>43</v>
      </c>
      <c r="C22" s="8">
        <f>'[1]دار الثقافة'!C22</f>
        <v>0</v>
      </c>
      <c r="D22" s="12">
        <v>3620</v>
      </c>
      <c r="E22" s="45" t="s">
        <v>44</v>
      </c>
      <c r="F22" s="42">
        <f>'[1]دار الثقافة'!F22</f>
        <v>-543169</v>
      </c>
    </row>
    <row r="23" spans="1:6" ht="16.5" customHeight="1" x14ac:dyDescent="0.2">
      <c r="A23" s="9">
        <v>1360</v>
      </c>
      <c r="B23" s="10" t="s">
        <v>45</v>
      </c>
      <c r="C23" s="11">
        <f>'[1]دار الثقافة'!C23</f>
        <v>0</v>
      </c>
      <c r="D23" s="9">
        <v>3621</v>
      </c>
      <c r="E23" s="43" t="s">
        <v>9</v>
      </c>
      <c r="F23" s="44">
        <f>'[1]دار الثقافة'!F23</f>
        <v>-543169</v>
      </c>
    </row>
    <row r="24" spans="1:6" ht="16.5" customHeight="1" x14ac:dyDescent="0.2">
      <c r="A24" s="12">
        <v>1400</v>
      </c>
      <c r="B24" s="13" t="s">
        <v>46</v>
      </c>
      <c r="C24" s="8">
        <f>'[1]دار الثقافة'!C24</f>
        <v>626259</v>
      </c>
      <c r="D24" s="12">
        <v>3622</v>
      </c>
      <c r="E24" s="45" t="s">
        <v>47</v>
      </c>
      <c r="F24" s="42">
        <f>'[1]دار الثقافة'!F24</f>
        <v>0</v>
      </c>
    </row>
    <row r="25" spans="1:6" ht="16.5" customHeight="1" x14ac:dyDescent="0.2">
      <c r="A25" s="12">
        <v>1500</v>
      </c>
      <c r="B25" s="13" t="s">
        <v>48</v>
      </c>
      <c r="C25" s="8">
        <f>'[1]دار الثقافة'!C25</f>
        <v>333920</v>
      </c>
      <c r="D25" s="12">
        <v>3623</v>
      </c>
      <c r="E25" s="45" t="s">
        <v>49</v>
      </c>
      <c r="F25" s="42">
        <f>'[1]دار الثقافة'!F25</f>
        <v>0</v>
      </c>
    </row>
    <row r="26" spans="1:6" ht="16.5" customHeight="1" x14ac:dyDescent="0.2">
      <c r="A26" s="9">
        <v>1600</v>
      </c>
      <c r="B26" s="10" t="s">
        <v>50</v>
      </c>
      <c r="C26" s="11">
        <f>'[1]دار الثقافة'!C26</f>
        <v>2483920</v>
      </c>
      <c r="D26" s="9">
        <v>3630</v>
      </c>
      <c r="E26" s="43" t="s">
        <v>51</v>
      </c>
      <c r="F26" s="44">
        <f>'[1]دار الثقافة'!F26</f>
        <v>2396669</v>
      </c>
    </row>
    <row r="27" spans="1:6" ht="16.5" customHeight="1" x14ac:dyDescent="0.2">
      <c r="A27" s="12">
        <v>1700</v>
      </c>
      <c r="B27" s="13" t="s">
        <v>52</v>
      </c>
      <c r="C27" s="8">
        <f>'[1]دار الثقافة'!C27</f>
        <v>-402934</v>
      </c>
      <c r="D27" s="12">
        <v>3640</v>
      </c>
      <c r="E27" s="45" t="s">
        <v>53</v>
      </c>
      <c r="F27" s="42">
        <f>'[1]دار الثقافة'!F27</f>
        <v>0</v>
      </c>
    </row>
    <row r="28" spans="1:6" ht="16.5" customHeight="1" x14ac:dyDescent="0.2">
      <c r="A28" s="9">
        <v>1800</v>
      </c>
      <c r="B28" s="10" t="s">
        <v>54</v>
      </c>
      <c r="C28" s="11">
        <f>'[1]دار الثقافة'!C28</f>
        <v>16800</v>
      </c>
      <c r="D28" s="9">
        <v>3650</v>
      </c>
      <c r="E28" s="43" t="s">
        <v>55</v>
      </c>
      <c r="F28" s="44">
        <f>'[1]دار الثقافة'!F28</f>
        <v>0</v>
      </c>
    </row>
    <row r="29" spans="1:6" ht="16.5" customHeight="1" x14ac:dyDescent="0.2">
      <c r="A29" s="12">
        <v>1900</v>
      </c>
      <c r="B29" s="13" t="s">
        <v>56</v>
      </c>
      <c r="C29" s="8">
        <f>'[1]دار الثقافة'!C29</f>
        <v>3016500</v>
      </c>
      <c r="D29" s="12">
        <v>3700</v>
      </c>
      <c r="E29" s="45" t="s">
        <v>57</v>
      </c>
      <c r="F29" s="42">
        <f>'[1]دار الثقافة'!F29</f>
        <v>2396669</v>
      </c>
    </row>
    <row r="30" spans="1:6" ht="16.5" customHeight="1" x14ac:dyDescent="0.2">
      <c r="A30" s="9">
        <v>2000</v>
      </c>
      <c r="B30" s="10" t="s">
        <v>58</v>
      </c>
      <c r="C30" s="11">
        <f>'[1]دار الثقافة'!C30</f>
        <v>5903354</v>
      </c>
      <c r="D30" s="9">
        <v>3800</v>
      </c>
      <c r="E30" s="43" t="s">
        <v>59</v>
      </c>
      <c r="F30" s="44">
        <f>'[1]دار الثقافة'!F30</f>
        <v>-3091906</v>
      </c>
    </row>
    <row r="31" spans="1:6" ht="17.45" hidden="1" customHeight="1" x14ac:dyDescent="0.2">
      <c r="A31" s="46"/>
      <c r="B31" s="47"/>
      <c r="C31" s="46"/>
      <c r="D31" s="46"/>
      <c r="E31" s="48"/>
      <c r="F31" s="49"/>
    </row>
    <row r="32" spans="1:6" ht="17.45" hidden="1" customHeight="1" x14ac:dyDescent="0.2">
      <c r="A32" s="18"/>
      <c r="B32" s="18"/>
      <c r="C32" s="19">
        <f>C12-C30</f>
        <v>0</v>
      </c>
      <c r="D32" s="18"/>
      <c r="E32" s="20">
        <f>F22+F26+F28</f>
        <v>1853500</v>
      </c>
      <c r="F32" s="50"/>
    </row>
    <row r="33" spans="1:6" ht="17.45" hidden="1" customHeight="1" x14ac:dyDescent="0.2">
      <c r="A33" s="22" t="s">
        <v>60</v>
      </c>
      <c r="B33" s="23"/>
      <c r="C33" s="51">
        <f>F21-E32</f>
        <v>0</v>
      </c>
      <c r="F33" s="50"/>
    </row>
    <row r="34" spans="1:6" ht="17.45" hidden="1" customHeight="1" x14ac:dyDescent="0.2">
      <c r="A34" s="106" t="s">
        <v>83</v>
      </c>
      <c r="B34" s="106"/>
      <c r="C34" s="23"/>
      <c r="F34" s="50"/>
    </row>
    <row r="35" spans="1:6" ht="17.45" hidden="1" customHeight="1" x14ac:dyDescent="0.2">
      <c r="A35" s="106" t="s">
        <v>84</v>
      </c>
      <c r="B35" s="106"/>
      <c r="C35" s="23"/>
      <c r="F35" s="50"/>
    </row>
    <row r="36" spans="1:6" ht="17.45" hidden="1" customHeight="1" x14ac:dyDescent="0.2">
      <c r="A36" s="106" t="s">
        <v>85</v>
      </c>
      <c r="B36" s="106"/>
      <c r="C36" s="23"/>
      <c r="F36" s="50"/>
    </row>
    <row r="37" spans="1:6" ht="17.45" hidden="1" customHeight="1" thickBot="1" x14ac:dyDescent="0.25">
      <c r="A37" s="107" t="s">
        <v>64</v>
      </c>
      <c r="B37" s="107"/>
      <c r="C37" s="107"/>
      <c r="F37" s="50"/>
    </row>
    <row r="38" spans="1:6" ht="17.45" hidden="1" customHeight="1" thickBot="1" x14ac:dyDescent="0.25">
      <c r="A38" s="26" t="s">
        <v>65</v>
      </c>
      <c r="B38" s="27"/>
      <c r="C38" s="28" t="s">
        <v>66</v>
      </c>
      <c r="D38" s="28" t="s">
        <v>67</v>
      </c>
      <c r="F38" s="50"/>
    </row>
    <row r="39" spans="1:6" ht="17.45" hidden="1" customHeight="1" thickBot="1" x14ac:dyDescent="0.25">
      <c r="A39" s="29" t="s">
        <v>68</v>
      </c>
      <c r="B39" s="30"/>
      <c r="C39" s="31">
        <f>H14</f>
        <v>0</v>
      </c>
      <c r="D39" s="31"/>
      <c r="F39" s="50"/>
    </row>
    <row r="40" spans="1:6" ht="17.45" hidden="1" customHeight="1" thickBot="1" x14ac:dyDescent="0.25">
      <c r="A40" s="29" t="s">
        <v>69</v>
      </c>
      <c r="B40" s="30"/>
      <c r="C40" s="31">
        <f>F12/C13</f>
        <v>1.1707664021398499E-2</v>
      </c>
      <c r="D40" s="31"/>
      <c r="F40" s="50"/>
    </row>
    <row r="41" spans="1:6" ht="17.45" hidden="1" customHeight="1" thickBot="1" x14ac:dyDescent="0.25">
      <c r="A41" s="29" t="s">
        <v>70</v>
      </c>
      <c r="B41" s="30"/>
      <c r="C41" s="31">
        <f>C26/C11</f>
        <v>0.86042453134103769</v>
      </c>
      <c r="D41" s="31"/>
      <c r="F41" s="50"/>
    </row>
    <row r="42" spans="1:6" ht="17.45" hidden="1" customHeight="1" thickBot="1" x14ac:dyDescent="0.25">
      <c r="A42" s="29" t="s">
        <v>71</v>
      </c>
      <c r="B42" s="30"/>
      <c r="C42" s="31">
        <f>C25/C11</f>
        <v>0.11566916789002839</v>
      </c>
      <c r="D42" s="31"/>
      <c r="F42" s="50"/>
    </row>
    <row r="43" spans="1:6" ht="17.45" hidden="1" customHeight="1" thickBot="1" x14ac:dyDescent="0.25">
      <c r="A43" s="29" t="s">
        <v>72</v>
      </c>
      <c r="B43" s="30"/>
      <c r="C43" s="31"/>
      <c r="D43" s="31">
        <f>F22/C29*100</f>
        <v>-18.006597049560749</v>
      </c>
      <c r="F43" s="50"/>
    </row>
    <row r="44" spans="1:6" ht="17.45" hidden="1" customHeight="1" thickBot="1" x14ac:dyDescent="0.25">
      <c r="A44" s="29" t="s">
        <v>73</v>
      </c>
      <c r="B44" s="30"/>
      <c r="C44" s="31"/>
      <c r="D44" s="31">
        <f>C9/C30*100</f>
        <v>0</v>
      </c>
      <c r="F44" s="50"/>
    </row>
    <row r="45" spans="1:6" ht="17.45" hidden="1" customHeight="1" thickBot="1" x14ac:dyDescent="0.25">
      <c r="A45" s="29" t="s">
        <v>74</v>
      </c>
      <c r="B45" s="30"/>
      <c r="C45" s="31">
        <f>C29/F19</f>
        <v>-4.33880820497183</v>
      </c>
      <c r="D45" s="31"/>
      <c r="F45" s="50"/>
    </row>
    <row r="46" spans="1:6" ht="17.45" hidden="1" customHeight="1" thickBot="1" x14ac:dyDescent="0.25">
      <c r="A46" s="29" t="s">
        <v>75</v>
      </c>
      <c r="B46" s="30"/>
      <c r="C46" s="31">
        <f>F22/F17</f>
        <v>2.1539452917430029</v>
      </c>
      <c r="D46" s="31"/>
      <c r="F46" s="50"/>
    </row>
    <row r="47" spans="1:6" ht="17.45" hidden="1" customHeight="1" thickBot="1" x14ac:dyDescent="0.25">
      <c r="A47" s="29" t="s">
        <v>76</v>
      </c>
      <c r="B47" s="30"/>
      <c r="C47" s="31"/>
      <c r="D47" s="31">
        <f>C7/C30*100</f>
        <v>50.589885004355153</v>
      </c>
      <c r="F47" s="50"/>
    </row>
    <row r="48" spans="1:6" ht="17.45" hidden="1" customHeight="1" thickBot="1" x14ac:dyDescent="0.25">
      <c r="A48" s="29" t="s">
        <v>77</v>
      </c>
      <c r="B48" s="30"/>
      <c r="C48" s="31">
        <f>F22/C4</f>
        <v>-36.211266666666667</v>
      </c>
      <c r="D48" s="31"/>
      <c r="F48" s="50"/>
    </row>
    <row r="49" spans="1:6" ht="17.45" hidden="1" customHeight="1" thickBot="1" x14ac:dyDescent="0.25">
      <c r="A49" s="102" t="s">
        <v>78</v>
      </c>
      <c r="B49" s="102"/>
      <c r="C49" s="33">
        <f>F12/C52</f>
        <v>0.24849704045961285</v>
      </c>
      <c r="D49" s="33"/>
      <c r="F49" s="50"/>
    </row>
    <row r="50" spans="1:6" ht="17.45" hidden="1" customHeight="1" thickBot="1" x14ac:dyDescent="0.25">
      <c r="A50" s="103" t="s">
        <v>79</v>
      </c>
      <c r="B50" s="103"/>
      <c r="C50" s="33">
        <f>F9/C17</f>
        <v>4.9348281630539573E-2</v>
      </c>
      <c r="D50" s="33"/>
      <c r="F50" s="50"/>
    </row>
    <row r="51" spans="1:6" ht="17.45" hidden="1" customHeight="1" x14ac:dyDescent="0.2">
      <c r="F51" s="50"/>
    </row>
    <row r="52" spans="1:6" ht="17.45" hidden="1" customHeight="1" x14ac:dyDescent="0.2">
      <c r="A52" s="1" t="s">
        <v>80</v>
      </c>
      <c r="C52" s="1">
        <f>'[1]دار الثقافة'!C102+[1]الورقية!C103</f>
        <v>344986</v>
      </c>
      <c r="F52" s="50"/>
    </row>
    <row r="53" spans="1:6" ht="17.45" hidden="1" customHeight="1" x14ac:dyDescent="0.2">
      <c r="F53" s="50"/>
    </row>
    <row r="54" spans="1:6" ht="17.45" hidden="1" customHeight="1" x14ac:dyDescent="0.2">
      <c r="F54" s="50"/>
    </row>
    <row r="55" spans="1:6" ht="17.45" hidden="1" customHeight="1" x14ac:dyDescent="0.2">
      <c r="C55" s="1">
        <v>0</v>
      </c>
      <c r="F55" s="50"/>
    </row>
    <row r="56" spans="1:6" ht="17.45" hidden="1" customHeight="1" x14ac:dyDescent="0.2">
      <c r="F56" s="50"/>
    </row>
    <row r="57" spans="1:6" ht="17.45" hidden="1" customHeight="1" x14ac:dyDescent="0.2">
      <c r="F57" s="50"/>
    </row>
    <row r="58" spans="1:6" ht="17.45" hidden="1" customHeight="1" x14ac:dyDescent="0.2">
      <c r="F58" s="50"/>
    </row>
    <row r="59" spans="1:6" ht="17.45" hidden="1" customHeight="1" x14ac:dyDescent="0.2">
      <c r="F59" s="50"/>
    </row>
    <row r="60" spans="1:6" ht="17.45" hidden="1" customHeight="1" x14ac:dyDescent="0.2">
      <c r="F60" s="50"/>
    </row>
    <row r="61" spans="1:6" ht="17.45" hidden="1" customHeight="1" x14ac:dyDescent="0.2">
      <c r="F61" s="50"/>
    </row>
    <row r="62" spans="1:6" ht="17.45" hidden="1" customHeight="1" x14ac:dyDescent="0.2">
      <c r="F62" s="50"/>
    </row>
    <row r="63" spans="1:6" ht="17.45" hidden="1" customHeight="1" x14ac:dyDescent="0.2">
      <c r="F63" s="50"/>
    </row>
    <row r="64" spans="1:6" ht="17.45" hidden="1" customHeight="1" x14ac:dyDescent="0.2">
      <c r="F64" s="50"/>
    </row>
    <row r="65" spans="6:6" ht="17.45" hidden="1" customHeight="1" x14ac:dyDescent="0.2">
      <c r="F65" s="50"/>
    </row>
    <row r="66" spans="6:6" ht="17.45" hidden="1" customHeight="1" x14ac:dyDescent="0.2">
      <c r="F66" s="50"/>
    </row>
    <row r="67" spans="6:6" ht="17.45" hidden="1" customHeight="1" x14ac:dyDescent="0.2">
      <c r="F67" s="50"/>
    </row>
    <row r="68" spans="6:6" ht="17.45" hidden="1" customHeight="1" x14ac:dyDescent="0.2">
      <c r="F68" s="50"/>
    </row>
    <row r="69" spans="6:6" ht="17.45" hidden="1" customHeight="1" x14ac:dyDescent="0.2">
      <c r="F69" s="50"/>
    </row>
    <row r="70" spans="6:6" ht="17.45" hidden="1" customHeight="1" x14ac:dyDescent="0.2">
      <c r="F70" s="50"/>
    </row>
    <row r="71" spans="6:6" ht="17.45" hidden="1" customHeight="1" x14ac:dyDescent="0.2">
      <c r="F71" s="50"/>
    </row>
    <row r="72" spans="6:6" ht="17.45" hidden="1" customHeight="1" x14ac:dyDescent="0.2">
      <c r="F72" s="50"/>
    </row>
    <row r="73" spans="6:6" ht="17.45" hidden="1" customHeight="1" x14ac:dyDescent="0.2">
      <c r="F73" s="50"/>
    </row>
    <row r="74" spans="6:6" ht="17.45" hidden="1" customHeight="1" x14ac:dyDescent="0.2">
      <c r="F74" s="50"/>
    </row>
    <row r="75" spans="6:6" ht="17.45" hidden="1" customHeight="1" x14ac:dyDescent="0.2">
      <c r="F75" s="50"/>
    </row>
    <row r="76" spans="6:6" ht="17.45" hidden="1" customHeight="1" x14ac:dyDescent="0.2">
      <c r="F76" s="50"/>
    </row>
    <row r="77" spans="6:6" ht="17.45" hidden="1" customHeight="1" x14ac:dyDescent="0.2">
      <c r="F77" s="50"/>
    </row>
    <row r="78" spans="6:6" ht="17.45" hidden="1" customHeight="1" x14ac:dyDescent="0.2">
      <c r="F78" s="50"/>
    </row>
    <row r="79" spans="6:6" ht="17.45" hidden="1" customHeight="1" x14ac:dyDescent="0.2">
      <c r="F79" s="50"/>
    </row>
    <row r="80" spans="6:6" ht="17.45" hidden="1" customHeight="1" x14ac:dyDescent="0.2">
      <c r="F80" s="50"/>
    </row>
    <row r="81" spans="6:6" ht="17.45" hidden="1" customHeight="1" x14ac:dyDescent="0.2">
      <c r="F81" s="50"/>
    </row>
    <row r="82" spans="6:6" ht="17.45" hidden="1" customHeight="1" x14ac:dyDescent="0.2">
      <c r="F82" s="50"/>
    </row>
    <row r="83" spans="6:6" ht="17.45" hidden="1" customHeight="1" x14ac:dyDescent="0.2">
      <c r="F83" s="50"/>
    </row>
    <row r="84" spans="6:6" ht="17.45" hidden="1" customHeight="1" x14ac:dyDescent="0.2">
      <c r="F84" s="50"/>
    </row>
    <row r="85" spans="6:6" ht="17.45" hidden="1" customHeight="1" x14ac:dyDescent="0.2">
      <c r="F85" s="50"/>
    </row>
    <row r="86" spans="6:6" ht="17.45" hidden="1" customHeight="1" x14ac:dyDescent="0.2">
      <c r="F86" s="50"/>
    </row>
    <row r="87" spans="6:6" ht="17.45" hidden="1" customHeight="1" x14ac:dyDescent="0.2">
      <c r="F87" s="50"/>
    </row>
    <row r="88" spans="6:6" ht="17.45" hidden="1" customHeight="1" x14ac:dyDescent="0.2">
      <c r="F88" s="50"/>
    </row>
    <row r="89" spans="6:6" ht="17.45" hidden="1" customHeight="1" x14ac:dyDescent="0.2">
      <c r="F89" s="50"/>
    </row>
    <row r="90" spans="6:6" ht="17.45" hidden="1" customHeight="1" x14ac:dyDescent="0.2">
      <c r="F90" s="50"/>
    </row>
    <row r="91" spans="6:6" ht="17.45" hidden="1" customHeight="1" x14ac:dyDescent="0.2">
      <c r="F91" s="50"/>
    </row>
    <row r="92" spans="6:6" ht="17.45" hidden="1" customHeight="1" x14ac:dyDescent="0.2">
      <c r="F92" s="50"/>
    </row>
    <row r="93" spans="6:6" ht="17.45" hidden="1" customHeight="1" x14ac:dyDescent="0.2">
      <c r="F93" s="50"/>
    </row>
    <row r="94" spans="6:6" ht="17.45" hidden="1" customHeight="1" x14ac:dyDescent="0.2">
      <c r="F94" s="50"/>
    </row>
    <row r="95" spans="6:6" ht="17.45" hidden="1" customHeight="1" x14ac:dyDescent="0.2">
      <c r="F95" s="50"/>
    </row>
    <row r="96" spans="6:6" ht="17.45" hidden="1" customHeight="1" x14ac:dyDescent="0.2">
      <c r="F96" s="50"/>
    </row>
    <row r="97" spans="6:6" ht="17.45" hidden="1" customHeight="1" x14ac:dyDescent="0.2">
      <c r="F97" s="50"/>
    </row>
    <row r="98" spans="6:6" ht="17.45" hidden="1" customHeight="1" x14ac:dyDescent="0.2">
      <c r="F98" s="50"/>
    </row>
    <row r="99" spans="6:6" ht="17.45" hidden="1" customHeight="1" x14ac:dyDescent="0.2">
      <c r="F99" s="50"/>
    </row>
    <row r="100" spans="6:6" ht="17.45" hidden="1" customHeight="1" x14ac:dyDescent="0.2">
      <c r="F100" s="50"/>
    </row>
    <row r="101" spans="6:6" ht="17.45" hidden="1" customHeight="1" x14ac:dyDescent="0.2">
      <c r="F101" s="50"/>
    </row>
    <row r="102" spans="6:6" ht="17.45" hidden="1" customHeight="1" x14ac:dyDescent="0.2">
      <c r="F102" s="50"/>
    </row>
    <row r="103" spans="6:6" ht="17.45" hidden="1" customHeight="1" x14ac:dyDescent="0.2">
      <c r="F103" s="50"/>
    </row>
    <row r="104" spans="6:6" ht="17.45" hidden="1" customHeight="1" x14ac:dyDescent="0.2">
      <c r="F104" s="50"/>
    </row>
    <row r="105" spans="6:6" ht="17.45" hidden="1" customHeight="1" x14ac:dyDescent="0.2">
      <c r="F105" s="50"/>
    </row>
    <row r="106" spans="6:6" ht="17.45" hidden="1" customHeight="1" x14ac:dyDescent="0.2">
      <c r="F106" s="50"/>
    </row>
    <row r="107" spans="6:6" ht="17.45" hidden="1" customHeight="1" x14ac:dyDescent="0.2">
      <c r="F107" s="50"/>
    </row>
    <row r="108" spans="6:6" ht="17.45" hidden="1" customHeight="1" x14ac:dyDescent="0.2">
      <c r="F108" s="50"/>
    </row>
    <row r="109" spans="6:6" ht="17.45" hidden="1" customHeight="1" x14ac:dyDescent="0.2">
      <c r="F109" s="50"/>
    </row>
    <row r="110" spans="6:6" ht="17.45" hidden="1" customHeight="1" x14ac:dyDescent="0.2">
      <c r="F110" s="50"/>
    </row>
    <row r="111" spans="6:6" ht="17.45" hidden="1" customHeight="1" x14ac:dyDescent="0.2">
      <c r="F111" s="50"/>
    </row>
    <row r="112" spans="6:6" ht="17.45" hidden="1" customHeight="1" x14ac:dyDescent="0.2">
      <c r="F112" s="50"/>
    </row>
    <row r="113" spans="5:6" ht="17.45" hidden="1" customHeight="1" x14ac:dyDescent="0.2">
      <c r="F113" s="50"/>
    </row>
    <row r="114" spans="5:6" ht="17.45" hidden="1" customHeight="1" x14ac:dyDescent="0.2">
      <c r="F114" s="50"/>
    </row>
    <row r="115" spans="5:6" ht="17.45" hidden="1" customHeight="1" x14ac:dyDescent="0.2">
      <c r="F115" s="50"/>
    </row>
    <row r="116" spans="5:6" ht="17.45" hidden="1" customHeight="1" x14ac:dyDescent="0.2">
      <c r="F116" s="50"/>
    </row>
    <row r="117" spans="5:6" ht="17.45" hidden="1" customHeight="1" x14ac:dyDescent="0.2">
      <c r="F117" s="50"/>
    </row>
    <row r="118" spans="5:6" ht="17.45" hidden="1" customHeight="1" x14ac:dyDescent="0.2">
      <c r="F118" s="50"/>
    </row>
    <row r="119" spans="5:6" ht="17.45" hidden="1" customHeight="1" x14ac:dyDescent="0.2">
      <c r="F119" s="50"/>
    </row>
    <row r="120" spans="5:6" ht="17.45" hidden="1" customHeight="1" x14ac:dyDescent="0.2">
      <c r="F120" s="52"/>
    </row>
    <row r="122" spans="5:6" ht="17.45" customHeight="1" x14ac:dyDescent="0.2">
      <c r="E122" s="35"/>
    </row>
    <row r="123" spans="5:6" ht="21" x14ac:dyDescent="0.2"/>
    <row r="124" spans="5:6" ht="2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printOptions horizontalCentered="1" verticalCentered="1"/>
  <pageMargins left="0.23622047244094499" right="0.511811023622047" top="0.82677165354330695" bottom="0.35433070866141703" header="0.39370078740157499" footer="3.9370078740157501E-2"/>
  <pageSetup paperSize="9" scale="90" orientation="landscape" r:id="rId1"/>
  <headerFooter alignWithMargins="0"/>
  <rowBreaks count="1" manualBreakCount="1">
    <brk id="3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rightToLeft="1" view="pageBreakPreview" zoomScaleSheetLayoutView="100" workbookViewId="0">
      <selection activeCell="J9" sqref="J9"/>
    </sheetView>
  </sheetViews>
  <sheetFormatPr defaultRowHeight="17.45" customHeight="1" x14ac:dyDescent="0.2"/>
  <cols>
    <col min="1" max="1" width="7.7109375" style="1" customWidth="1"/>
    <col min="2" max="2" width="48.140625" style="1" customWidth="1"/>
    <col min="3" max="3" width="15.85546875" style="1" customWidth="1"/>
    <col min="4" max="4" width="7.28515625" style="1" customWidth="1"/>
    <col min="5" max="5" width="48.140625" style="1" customWidth="1"/>
    <col min="6" max="6" width="15" style="68" customWidth="1"/>
    <col min="7" max="16384" width="9.140625" style="1"/>
  </cols>
  <sheetData>
    <row r="1" spans="1:6" ht="16.5" customHeight="1" x14ac:dyDescent="0.2">
      <c r="A1" s="104" t="s">
        <v>86</v>
      </c>
      <c r="B1" s="104"/>
      <c r="C1" s="104"/>
      <c r="D1" s="104"/>
      <c r="E1" s="104"/>
      <c r="F1" s="104"/>
    </row>
    <row r="2" spans="1:6" ht="16.5" customHeight="1" thickBot="1" x14ac:dyDescent="0.25">
      <c r="A2" s="105" t="s">
        <v>98</v>
      </c>
      <c r="B2" s="105"/>
      <c r="C2" s="105"/>
      <c r="D2" s="105"/>
      <c r="E2" s="105"/>
      <c r="F2" s="2" t="s">
        <v>1</v>
      </c>
    </row>
    <row r="3" spans="1:6" ht="23.25" customHeight="1" thickBot="1" x14ac:dyDescent="0.25">
      <c r="A3" s="53" t="s">
        <v>2</v>
      </c>
      <c r="B3" s="54" t="s">
        <v>3</v>
      </c>
      <c r="C3" s="55" t="s">
        <v>6</v>
      </c>
      <c r="D3" s="53" t="s">
        <v>2</v>
      </c>
      <c r="E3" s="56" t="s">
        <v>5</v>
      </c>
      <c r="F3" s="55" t="s">
        <v>82</v>
      </c>
    </row>
    <row r="4" spans="1:6" ht="16.5" customHeight="1" x14ac:dyDescent="0.2">
      <c r="A4" s="57">
        <v>100</v>
      </c>
      <c r="B4" s="58" t="s">
        <v>7</v>
      </c>
      <c r="C4" s="59">
        <f>'[1]شركة تعبية الغاز'!C4+'[1]غاز الشمال'!C5+'[1]مصافي الجنوب'!C4+'[1]مصافي الشمال'!C4+'[1]شركة مصافي الوسط'!C4+'[1]غاز الجنوب'!C4+'[1]اطارات النجف'!C4+[1]البتروكيمياوية!C4+'[1]الاسمدة الجنوبية'!C4</f>
        <v>16963486</v>
      </c>
      <c r="D4" s="57">
        <v>2100</v>
      </c>
      <c r="E4" s="60" t="s">
        <v>8</v>
      </c>
      <c r="F4" s="59">
        <f>'[1]شركة تعبية الغاز'!F4+'[1]غاز الشمال'!F5+'[1]مصافي الجنوب'!F4+'[1]مصافي الشمال'!F4+'[1]شركة مصافي الوسط'!F4+'[1]غاز الجنوب'!F4+'[1]اطارات النجف'!F4+[1]البتروكيمياوية!F4+'[1]الاسمدة الجنوبية'!F4</f>
        <v>1004917166</v>
      </c>
    </row>
    <row r="5" spans="1:6" ht="16.5" customHeight="1" x14ac:dyDescent="0.2">
      <c r="A5" s="61">
        <v>200</v>
      </c>
      <c r="B5" s="62" t="s">
        <v>9</v>
      </c>
      <c r="C5" s="63">
        <f>'[1]شركة تعبية الغاز'!C5+'[1]غاز الشمال'!C6+'[1]مصافي الجنوب'!C5+'[1]مصافي الشمال'!C5+'[1]شركة مصافي الوسط'!C5+'[1]غاز الجنوب'!C5+'[1]اطارات النجف'!C5+[1]البتروكيمياوية!C5+'[1]الاسمدة الجنوبية'!C5</f>
        <v>4657932900</v>
      </c>
      <c r="D5" s="61">
        <v>2200</v>
      </c>
      <c r="E5" s="64" t="s">
        <v>10</v>
      </c>
      <c r="F5" s="63">
        <f>'[1]شركة تعبية الغاز'!F5+'[1]غاز الشمال'!F6+'[1]مصافي الجنوب'!F5+'[1]مصافي الشمال'!F5+'[1]شركة مصافي الوسط'!F5+'[1]غاز الجنوب'!F5+'[1]اطارات النجف'!F5+[1]البتروكيمياوية!F5+'[1]الاسمدة الجنوبية'!F5</f>
        <v>2182851704</v>
      </c>
    </row>
    <row r="6" spans="1:6" ht="16.5" customHeight="1" x14ac:dyDescent="0.2">
      <c r="A6" s="65">
        <v>300</v>
      </c>
      <c r="B6" s="66" t="s">
        <v>11</v>
      </c>
      <c r="C6" s="59">
        <f>'[1]شركة تعبية الغاز'!C6+'[1]غاز الشمال'!C7+'[1]مصافي الجنوب'!C6+'[1]مصافي الشمال'!C6+'[1]شركة مصافي الوسط'!C6+'[1]غاز الجنوب'!C6+'[1]اطارات النجف'!C6+[1]البتروكيمياوية!C6+'[1]الاسمدة الجنوبية'!C6</f>
        <v>0</v>
      </c>
      <c r="D6" s="65">
        <v>2300</v>
      </c>
      <c r="E6" s="67" t="s">
        <v>12</v>
      </c>
      <c r="F6" s="59">
        <f>'[1]شركة تعبية الغاز'!F6+'[1]غاز الشمال'!F7+'[1]مصافي الجنوب'!F6+'[1]مصافي الشمال'!F6+'[1]شركة مصافي الوسط'!F6+'[1]غاز الجنوب'!F6+'[1]اطارات النجف'!F6+[1]البتروكيمياوية!F6+'[1]الاسمدة الجنوبية'!F6</f>
        <v>1118713482</v>
      </c>
    </row>
    <row r="7" spans="1:6" ht="16.5" customHeight="1" x14ac:dyDescent="0.2">
      <c r="A7" s="61">
        <v>400</v>
      </c>
      <c r="B7" s="62" t="s">
        <v>13</v>
      </c>
      <c r="C7" s="63">
        <f>'[1]شركة تعبية الغاز'!C7+'[1]غاز الشمال'!C8+'[1]مصافي الجنوب'!C7+'[1]مصافي الشمال'!C7+'[1]شركة مصافي الوسط'!C7+'[1]غاز الجنوب'!C7+'[1]اطارات النجف'!C7+[1]البتروكيمياوية!C7+'[1]الاسمدة الجنوبية'!C7</f>
        <v>4674896386</v>
      </c>
      <c r="D7" s="61">
        <v>2310</v>
      </c>
      <c r="E7" s="64" t="s">
        <v>14</v>
      </c>
      <c r="F7" s="63">
        <f>'[1]شركة تعبية الغاز'!F7+'[1]غاز الشمال'!F8+'[1]مصافي الجنوب'!F7+'[1]مصافي الشمال'!F7+'[1]شركة مصافي الوسط'!F7+'[1]غاز الجنوب'!F7+'[1]اطارات النجف'!F7+[1]البتروكيمياوية!F7+'[1]الاسمدة الجنوبية'!F7</f>
        <v>126652433</v>
      </c>
    </row>
    <row r="8" spans="1:6" ht="16.5" customHeight="1" x14ac:dyDescent="0.2">
      <c r="A8" s="65">
        <v>500</v>
      </c>
      <c r="B8" s="66" t="s">
        <v>15</v>
      </c>
      <c r="C8" s="59">
        <f>'[1]شركة تعبية الغاز'!C8+'[1]غاز الشمال'!C9+'[1]مصافي الجنوب'!C8+'[1]مصافي الشمال'!C8+'[1]شركة مصافي الوسط'!C8+'[1]غاز الجنوب'!C8+'[1]اطارات النجف'!C8+[1]البتروكيمياوية!C8+'[1]الاسمدة الجنوبية'!C8</f>
        <v>1317022</v>
      </c>
      <c r="D8" s="65">
        <v>2320</v>
      </c>
      <c r="E8" s="67" t="s">
        <v>16</v>
      </c>
      <c r="F8" s="59">
        <f>'[1]شركة تعبية الغاز'!F8+'[1]غاز الشمال'!F9+'[1]مصافي الجنوب'!F8+'[1]مصافي الشمال'!F8+'[1]شركة مصافي الوسط'!F8+'[1]غاز الجنوب'!F8+'[1]اطارات النجف'!F8+[1]البتروكيمياوية!F8+'[1]الاسمدة الجنوبية'!F8</f>
        <v>992061049</v>
      </c>
    </row>
    <row r="9" spans="1:6" ht="16.5" customHeight="1" x14ac:dyDescent="0.2">
      <c r="A9" s="61">
        <v>600</v>
      </c>
      <c r="B9" s="62" t="s">
        <v>17</v>
      </c>
      <c r="C9" s="63">
        <f>'[1]شركة تعبية الغاز'!C9+'[1]غاز الشمال'!C10+'[1]مصافي الجنوب'!C9+'[1]مصافي الشمال'!C9+'[1]شركة مصافي الوسط'!C9+'[1]غاز الجنوب'!C9+'[1]اطارات النجف'!C9+[1]البتروكيمياوية!C9+'[1]الاسمدة الجنوبية'!C9</f>
        <v>1107108580</v>
      </c>
      <c r="D9" s="61">
        <v>2400</v>
      </c>
      <c r="E9" s="64" t="s">
        <v>18</v>
      </c>
      <c r="F9" s="63">
        <f>'[1]شركة تعبية الغاز'!F9+'[1]غاز الشمال'!F10+'[1]مصافي الجنوب'!F9+'[1]مصافي الشمال'!F9+'[1]شركة مصافي الوسط'!F9+'[1]غاز الجنوب'!F9+'[1]اطارات النجف'!F9+[1]البتروكيمياوية!F9+'[1]الاسمدة الجنوبية'!F9</f>
        <v>3469077640</v>
      </c>
    </row>
    <row r="10" spans="1:6" ht="16.5" customHeight="1" x14ac:dyDescent="0.2">
      <c r="A10" s="65">
        <v>700</v>
      </c>
      <c r="B10" s="66" t="s">
        <v>19</v>
      </c>
      <c r="C10" s="59">
        <f>'[1]شركة تعبية الغاز'!C10+'[1]غاز الشمال'!C11+'[1]مصافي الجنوب'!C10+'[1]مصافي الشمال'!C10+'[1]شركة مصافي الوسط'!C10+'[1]غاز الجنوب'!C10+'[1]اطارات النجف'!C10+[1]البتروكيمياوية!C10+'[1]الاسمدة الجنوبية'!C10</f>
        <v>5783321988</v>
      </c>
      <c r="D10" s="65">
        <v>2500</v>
      </c>
      <c r="E10" s="67" t="s">
        <v>20</v>
      </c>
      <c r="F10" s="59">
        <f>'[1]شركة تعبية الغاز'!F10+'[1]غاز الشمال'!F11+'[1]مصافي الجنوب'!F10+'[1]مصافي الشمال'!F10+'[1]شركة مصافي الوسط'!F10+'[1]غاز الجنوب'!F10+'[1]اطارات النجف'!F10+[1]البتروكيمياوية!F10+'[1]الاسمدة الجنوبية'!F10</f>
        <v>-391511095</v>
      </c>
    </row>
    <row r="11" spans="1:6" ht="16.5" customHeight="1" x14ac:dyDescent="0.2">
      <c r="A11" s="61">
        <v>800</v>
      </c>
      <c r="B11" s="62" t="s">
        <v>21</v>
      </c>
      <c r="C11" s="63">
        <f>'[1]شركة تعبية الغاز'!C11+'[1]غاز الشمال'!C12+'[1]مصافي الجنوب'!C11+'[1]مصافي الشمال'!C11+'[1]شركة مصافي الوسط'!C11+'[1]غاز الجنوب'!C11+'[1]اطارات النجف'!C11+[1]البتروكيمياوية!C11+'[1]الاسمدة الجنوبية'!C11</f>
        <v>5719666186</v>
      </c>
      <c r="D11" s="61">
        <v>2600</v>
      </c>
      <c r="E11" s="64" t="s">
        <v>22</v>
      </c>
      <c r="F11" s="63">
        <f>'[1]شركة تعبية الغاز'!F11+'[1]غاز الشمال'!F12+'[1]مصافي الجنوب'!F11+'[1]مصافي الشمال'!F11+'[1]شركة مصافي الوسط'!F11+'[1]غاز الجنوب'!F11+'[1]اطارات النجف'!F11+[1]البتروكيمياوية!F11+'[1]الاسمدة الجنوبية'!F11</f>
        <v>109558539</v>
      </c>
    </row>
    <row r="12" spans="1:6" ht="16.5" customHeight="1" x14ac:dyDescent="0.2">
      <c r="A12" s="65">
        <v>900</v>
      </c>
      <c r="B12" s="66" t="s">
        <v>23</v>
      </c>
      <c r="C12" s="59">
        <f>'[1]شركة تعبية الغاز'!C12+'[1]غاز الشمال'!C13+'[1]مصافي الجنوب'!C12+'[1]مصافي الشمال'!C12+'[1]شركة مصافي الوسط'!C12+'[1]غاز الجنوب'!C12+'[1]اطارات النجف'!C12+[1]البتروكيمياوية!C12+'[1]الاسمدة الجنوبية'!C12</f>
        <v>11502988174</v>
      </c>
      <c r="D12" s="65">
        <v>2700</v>
      </c>
      <c r="E12" s="67" t="s">
        <v>24</v>
      </c>
      <c r="F12" s="59">
        <f>'[1]شركة تعبية الغاز'!F12+'[1]غاز الشمال'!F13+'[1]مصافي الجنوب'!F12+'[1]مصافي الشمال'!F12+'[1]شركة مصافي الوسط'!F12+'[1]غاز الجنوب'!F12+'[1]اطارات النجف'!F12+[1]البتروكيمياوية!F12+'[1]الاسمدة الجنوبية'!F12</f>
        <v>3187125084</v>
      </c>
    </row>
    <row r="13" spans="1:6" ht="16.5" customHeight="1" x14ac:dyDescent="0.2">
      <c r="A13" s="61">
        <v>1000</v>
      </c>
      <c r="B13" s="62" t="s">
        <v>25</v>
      </c>
      <c r="C13" s="63">
        <f>'[1]شركة تعبية الغاز'!C13+'[1]غاز الشمال'!C14+'[1]مصافي الجنوب'!C13+'[1]مصافي الشمال'!C13+'[1]شركة مصافي الوسط'!C13+'[1]غاز الجنوب'!C13+'[1]اطارات النجف'!C13+[1]البتروكيمياوية!C13+'[1]الاسمدة الجنوبية'!C13</f>
        <v>1956310296</v>
      </c>
      <c r="D13" s="61">
        <v>2800</v>
      </c>
      <c r="E13" s="64" t="s">
        <v>26</v>
      </c>
      <c r="F13" s="63">
        <f>'[1]شركة تعبية الغاز'!F13+'[1]غاز الشمال'!F14+'[1]مصافي الجنوب'!F13+'[1]مصافي الشمال'!F13+'[1]شركة مصافي الوسط'!F13+'[1]غاز الجنوب'!F13+'[1]اطارات النجف'!F13+[1]البتروكيمياوية!F13+'[1]الاسمدة الجنوبية'!F13</f>
        <v>1502136779</v>
      </c>
    </row>
    <row r="14" spans="1:6" ht="16.5" customHeight="1" x14ac:dyDescent="0.2">
      <c r="A14" s="65">
        <v>1010</v>
      </c>
      <c r="B14" s="66" t="s">
        <v>27</v>
      </c>
      <c r="C14" s="59">
        <f>'[1]شركة تعبية الغاز'!C14+'[1]غاز الشمال'!C15+'[1]مصافي الجنوب'!C14+'[1]مصافي الشمال'!C14+'[1]شركة مصافي الوسط'!C14+'[1]غاز الجنوب'!C14+'[1]اطارات النجف'!C14+[1]البتروكيمياوية!C14+'[1]الاسمدة الجنوبية'!C14</f>
        <v>268910414</v>
      </c>
      <c r="D14" s="65">
        <v>2900</v>
      </c>
      <c r="E14" s="67" t="s">
        <v>28</v>
      </c>
      <c r="F14" s="59">
        <f>'[1]شركة تعبية الغاز'!F14+'[1]غاز الشمال'!F15+'[1]مصافي الجنوب'!F14+'[1]مصافي الشمال'!F14+'[1]شركة مصافي الوسط'!F14+'[1]غاز الجنوب'!F14+'[1]اطارات النجف'!F14+[1]البتروكيمياوية!F14+'[1]الاسمدة الجنوبية'!F14</f>
        <v>1684988305</v>
      </c>
    </row>
    <row r="15" spans="1:6" ht="16.5" customHeight="1" x14ac:dyDescent="0.2">
      <c r="A15" s="61">
        <v>1100</v>
      </c>
      <c r="B15" s="62" t="s">
        <v>29</v>
      </c>
      <c r="C15" s="63">
        <f>'[1]شركة تعبية الغاز'!C15+'[1]غاز الشمال'!C16+'[1]مصافي الجنوب'!C15+'[1]مصافي الشمال'!C15+'[1]شركة مصافي الوسط'!C15+'[1]غاز الجنوب'!C15+'[1]اطارات النجف'!C15+[1]البتروكيمياوية!C15+'[1]الاسمدة الجنوبية'!C15</f>
        <v>895058550</v>
      </c>
      <c r="D15" s="61">
        <v>3000</v>
      </c>
      <c r="E15" s="64" t="s">
        <v>30</v>
      </c>
      <c r="F15" s="63">
        <f>'[1]شركة تعبية الغاز'!F15+'[1]غاز الشمال'!F16+'[1]مصافي الجنوب'!F15+'[1]مصافي الشمال'!F15+'[1]شركة مصافي الوسط'!F15+'[1]غاز الجنوب'!F15+'[1]اطارات النجف'!F15+[1]البتروكيمياوية!F15+'[1]الاسمدة الجنوبية'!F15</f>
        <v>2356333</v>
      </c>
    </row>
    <row r="16" spans="1:6" ht="16.5" customHeight="1" x14ac:dyDescent="0.2">
      <c r="A16" s="65">
        <v>1200</v>
      </c>
      <c r="B16" s="66" t="s">
        <v>31</v>
      </c>
      <c r="C16" s="59">
        <f>'[1]شركة تعبية الغاز'!C16+'[1]غاز الشمال'!C17+'[1]مصافي الجنوب'!C16+'[1]مصافي الشمال'!C16+'[1]شركة مصافي الوسط'!C16+'[1]غاز الجنوب'!C16+'[1]اطارات النجف'!C16+[1]البتروكيمياوية!C16+'[1]الاسمدة الجنوبية'!C16</f>
        <v>1330162160</v>
      </c>
      <c r="D16" s="65">
        <v>3100</v>
      </c>
      <c r="E16" s="67" t="s">
        <v>32</v>
      </c>
      <c r="F16" s="59">
        <f>'[1]شركة تعبية الغاز'!F16+'[1]غاز الشمال'!F17+'[1]مصافي الجنوب'!F16+'[1]مصافي الشمال'!F16+'[1]شركة مصافي الوسط'!F16+'[1]غاز الجنوب'!F16+'[1]اطارات النجف'!F16+[1]البتروكيمياوية!F16+'[1]الاسمدة الجنوبية'!F16</f>
        <v>768891244</v>
      </c>
    </row>
    <row r="17" spans="1:6" ht="16.5" customHeight="1" x14ac:dyDescent="0.2">
      <c r="A17" s="61">
        <v>1300</v>
      </c>
      <c r="B17" s="62" t="s">
        <v>33</v>
      </c>
      <c r="C17" s="63">
        <f>'[1]شركة تعبية الغاز'!C17+'[1]غاز الشمال'!C18+'[1]مصافي الجنوب'!C17+'[1]مصافي الشمال'!C17+'[1]شركة مصافي الوسط'!C17+'[1]غاز الجنوب'!C17+'[1]اطارات النجف'!C17+[1]البتروكيمياوية!C17+'[1]الاسمدة الجنوبية'!C17</f>
        <v>1196897805</v>
      </c>
      <c r="D17" s="61">
        <v>3200</v>
      </c>
      <c r="E17" s="64" t="s">
        <v>34</v>
      </c>
      <c r="F17" s="63">
        <f>'[1]شركة تعبية الغاز'!F17+'[1]غاز الشمال'!F18+'[1]مصافي الجنوب'!F17+'[1]مصافي الشمال'!F17+'[1]شركة مصافي الوسط'!F17+'[1]غاز الجنوب'!F17+'[1]اطارات النجف'!F17+[1]البتروكيمياوية!F17+'[1]الاسمدة الجنوبية'!F17</f>
        <v>2451523216</v>
      </c>
    </row>
    <row r="18" spans="1:6" ht="16.5" customHeight="1" x14ac:dyDescent="0.2">
      <c r="A18" s="65">
        <v>1310</v>
      </c>
      <c r="B18" s="66" t="s">
        <v>35</v>
      </c>
      <c r="C18" s="59">
        <f>'[1]شركة تعبية الغاز'!C18+'[1]غاز الشمال'!C19+'[1]مصافي الجنوب'!C18+'[1]مصافي الشمال'!C18+'[1]شركة مصافي الوسط'!C18+'[1]غاز الجنوب'!C18+'[1]اطارات النجف'!C18+[1]البتروكيمياوية!C18+'[1]الاسمدة الجنوبية'!C18</f>
        <v>673717714</v>
      </c>
      <c r="D18" s="65">
        <v>3300</v>
      </c>
      <c r="E18" s="67" t="s">
        <v>36</v>
      </c>
      <c r="F18" s="59">
        <f>'[1]شركة تعبية الغاز'!F18+'[1]غاز الشمال'!F19+'[1]مصافي الجنوب'!F18+'[1]مصافي الشمال'!F18+'[1]شركة مصافي الوسط'!F18+'[1]غاز الجنوب'!F18+'[1]اطارات النجف'!F18+[1]البتروكيمياوية!F18+'[1]الاسمدة الجنوبية'!F18</f>
        <v>134356981</v>
      </c>
    </row>
    <row r="19" spans="1:6" ht="16.5" customHeight="1" x14ac:dyDescent="0.2">
      <c r="A19" s="61">
        <v>1320</v>
      </c>
      <c r="B19" s="62" t="s">
        <v>37</v>
      </c>
      <c r="C19" s="63">
        <f>'[1]شركة تعبية الغاز'!C19+'[1]غاز الشمال'!C20+'[1]مصافي الجنوب'!C19+'[1]مصافي الشمال'!C19+'[1]شركة مصافي الوسط'!C19+'[1]غاز الجنوب'!C19+'[1]اطارات النجف'!C19+[1]البتروكيمياوية!C19+'[1]الاسمدة الجنوبية'!C19</f>
        <v>26368384</v>
      </c>
      <c r="D19" s="61">
        <v>3400</v>
      </c>
      <c r="E19" s="64" t="s">
        <v>38</v>
      </c>
      <c r="F19" s="63">
        <f>'[1]شركة تعبية الغاز'!F19+'[1]غاز الشمال'!F20+'[1]مصافي الجنوب'!F19+'[1]مصافي الشمال'!F19+'[1]شركة مصافي الوسط'!F19+'[1]غاز الجنوب'!F19+'[1]اطارات النجف'!F19+[1]البتروكيمياوية!F19+'[1]الاسمدة الجنوبية'!F19</f>
        <v>2317166235</v>
      </c>
    </row>
    <row r="20" spans="1:6" ht="16.5" customHeight="1" x14ac:dyDescent="0.2">
      <c r="A20" s="65">
        <v>1330</v>
      </c>
      <c r="B20" s="66" t="s">
        <v>39</v>
      </c>
      <c r="C20" s="59">
        <f>'[1]شركة تعبية الغاز'!C20+'[1]غاز الشمال'!C21+'[1]مصافي الجنوب'!C20+'[1]مصافي الشمال'!C20+'[1]شركة مصافي الوسط'!C20+'[1]غاز الجنوب'!C20+'[1]اطارات النجف'!C20+[1]البتروكيمياوية!C20+'[1]الاسمدة الجنوبية'!C20</f>
        <v>89836368</v>
      </c>
      <c r="D20" s="65">
        <v>3500</v>
      </c>
      <c r="E20" s="67" t="s">
        <v>40</v>
      </c>
      <c r="F20" s="59">
        <f>'[1]شركة تعبية الغاز'!F20+'[1]غاز الشمال'!F21+'[1]مصافي الجنوب'!F20+'[1]مصافي الشمال'!F20+'[1]شركة مصافي الوسط'!F20+'[1]غاز الجنوب'!F20+'[1]اطارات النجف'!F20+[1]البتروكيمياوية!F20+'[1]الاسمدة الجنوبية'!F20</f>
        <v>29945988</v>
      </c>
    </row>
    <row r="21" spans="1:6" ht="16.5" customHeight="1" x14ac:dyDescent="0.2">
      <c r="A21" s="61">
        <v>1340</v>
      </c>
      <c r="B21" s="62" t="s">
        <v>41</v>
      </c>
      <c r="C21" s="63">
        <f>'[1]شركة تعبية الغاز'!C21+'[1]غاز الشمال'!C22+'[1]مصافي الجنوب'!C21+'[1]مصافي الشمال'!C21+'[1]شركة مصافي الوسط'!C21+'[1]غاز الجنوب'!C21+'[1]اطارات النجف'!C21+[1]البتروكيمياوية!C21+'[1]الاسمدة الجنوبية'!C21</f>
        <v>1612531</v>
      </c>
      <c r="D21" s="61">
        <v>3600</v>
      </c>
      <c r="E21" s="64" t="s">
        <v>42</v>
      </c>
      <c r="F21" s="63">
        <f>'[1]شركة تعبية الغاز'!F21+'[1]غاز الشمال'!F22+'[1]مصافي الجنوب'!F21+'[1]مصافي الشمال'!F21+'[1]شركة مصافي الوسط'!F21+'[1]غاز الجنوب'!F21+'[1]اطارات النجف'!F21+[1]البتروكيمياوية!F21+'[1]الاسمدة الجنوبية'!F21</f>
        <v>2347112223</v>
      </c>
    </row>
    <row r="22" spans="1:6" ht="16.5" customHeight="1" x14ac:dyDescent="0.2">
      <c r="A22" s="65">
        <v>1350</v>
      </c>
      <c r="B22" s="66" t="s">
        <v>43</v>
      </c>
      <c r="C22" s="59">
        <f>'[1]شركة تعبية الغاز'!C22+'[1]غاز الشمال'!C23+'[1]مصافي الجنوب'!C22+'[1]مصافي الشمال'!C22+'[1]شركة مصافي الوسط'!C22+'[1]غاز الجنوب'!C22+'[1]اطارات النجف'!C22+[1]البتروكيمياوية!C22+'[1]الاسمدة الجنوبية'!C22</f>
        <v>31645679</v>
      </c>
      <c r="D22" s="65">
        <v>3620</v>
      </c>
      <c r="E22" s="67" t="s">
        <v>44</v>
      </c>
      <c r="F22" s="59">
        <f>'[1]شركة تعبية الغاز'!F22+'[1]غاز الشمال'!F23+'[1]مصافي الجنوب'!F22+'[1]مصافي الشمال'!F22+'[1]شركة مصافي الوسط'!F22+'[1]غاز الجنوب'!F22+'[1]اطارات النجف'!F22+[1]البتروكيمياوية!F22+'[1]الاسمدة الجنوبية'!F22</f>
        <v>1380323488</v>
      </c>
    </row>
    <row r="23" spans="1:6" ht="16.5" customHeight="1" x14ac:dyDescent="0.2">
      <c r="A23" s="61">
        <v>1360</v>
      </c>
      <c r="B23" s="62" t="s">
        <v>45</v>
      </c>
      <c r="C23" s="63">
        <f>'[1]شركة تعبية الغاز'!C23+'[1]غاز الشمال'!C24+'[1]مصافي الجنوب'!C23+'[1]مصافي الشمال'!C23+'[1]شركة مصافي الوسط'!C23+'[1]غاز الجنوب'!C23+'[1]اطارات النجف'!C23+[1]البتروكيمياوية!C23+'[1]الاسمدة الجنوبية'!C23</f>
        <v>373717129</v>
      </c>
      <c r="D23" s="61">
        <v>3621</v>
      </c>
      <c r="E23" s="64" t="s">
        <v>9</v>
      </c>
      <c r="F23" s="63">
        <f>'[1]شركة تعبية الغاز'!F23+'[1]غاز الشمال'!F24+'[1]مصافي الجنوب'!F23+'[1]مصافي الشمال'!F23+'[1]شركة مصافي الوسط'!F23+'[1]غاز الجنوب'!F23+'[1]اطارات النجف'!F23+[1]البتروكيمياوية!F23+'[1]الاسمدة الجنوبية'!F23</f>
        <v>584076459</v>
      </c>
    </row>
    <row r="24" spans="1:6" ht="16.5" customHeight="1" x14ac:dyDescent="0.2">
      <c r="A24" s="65">
        <v>1400</v>
      </c>
      <c r="B24" s="66" t="s">
        <v>46</v>
      </c>
      <c r="C24" s="59">
        <f>'[1]شركة تعبية الغاز'!C24+'[1]غاز الشمال'!C25+'[1]مصافي الجنوب'!C24+'[1]مصافي الشمال'!C24+'[1]شركة مصافي الوسط'!C24+'[1]غاز الجنوب'!C24+'[1]اطارات النجف'!C24+[1]البتروكيمياوية!C24+'[1]الاسمدة الجنوبية'!C24</f>
        <v>6013834588</v>
      </c>
      <c r="D24" s="65">
        <v>3622</v>
      </c>
      <c r="E24" s="67" t="s">
        <v>47</v>
      </c>
      <c r="F24" s="59">
        <f>'[1]شركة تعبية الغاز'!F24+'[1]غاز الشمال'!F25+'[1]مصافي الجنوب'!F24+'[1]مصافي الشمال'!F24+'[1]شركة مصافي الوسط'!F24+'[1]غاز الجنوب'!F24+'[1]اطارات النجف'!F24+[1]البتروكيمياوية!F24+'[1]الاسمدة الجنوبية'!F24</f>
        <v>599900749</v>
      </c>
    </row>
    <row r="25" spans="1:6" ht="16.5" customHeight="1" x14ac:dyDescent="0.2">
      <c r="A25" s="61">
        <v>1500</v>
      </c>
      <c r="B25" s="62" t="s">
        <v>48</v>
      </c>
      <c r="C25" s="63">
        <f>'[1]شركة تعبية الغاز'!C25+'[1]غاز الشمال'!C26+'[1]مصافي الجنوب'!C25+'[1]مصافي الشمال'!C25+'[1]شركة مصافي الوسط'!C25+'[1]غاز الجنوب'!C25+'[1]اطارات النجف'!C25+[1]البتروكيمياوية!C25+'[1]الاسمدة الجنوبية'!C25</f>
        <v>1607795335</v>
      </c>
      <c r="D25" s="61">
        <v>3623</v>
      </c>
      <c r="E25" s="64" t="s">
        <v>49</v>
      </c>
      <c r="F25" s="63">
        <f>'[1]شركة تعبية الغاز'!F25+'[1]غاز الشمال'!F26+'[1]مصافي الجنوب'!F25+'[1]مصافي الشمال'!F25+'[1]شركة مصافي الوسط'!F25+'[1]غاز الجنوب'!F25+'[1]اطارات النجف'!F25+[1]البتروكيمياوية!F25+'[1]الاسمدة الجنوبية'!F25</f>
        <v>196346280</v>
      </c>
    </row>
    <row r="26" spans="1:6" ht="16.5" customHeight="1" x14ac:dyDescent="0.2">
      <c r="A26" s="65">
        <v>1600</v>
      </c>
      <c r="B26" s="66" t="s">
        <v>50</v>
      </c>
      <c r="C26" s="59">
        <f>'[1]شركة تعبية الغاز'!C26+'[1]غاز الشمال'!C27+'[1]مصافي الجنوب'!C26+'[1]مصافي الشمال'!C26+'[1]شركة مصافي الوسط'!C26+'[1]غاز الجنوب'!C26+'[1]اطارات النجف'!C26+[1]البتروكيمياوية!C26+'[1]الاسمدة الجنوبية'!C26</f>
        <v>8818527728</v>
      </c>
      <c r="D26" s="65">
        <v>3630</v>
      </c>
      <c r="E26" s="67" t="s">
        <v>51</v>
      </c>
      <c r="F26" s="59">
        <f>'[1]شركة تعبية الغاز'!F26+'[1]غاز الشمال'!F27+'[1]مصافي الجنوب'!F26+'[1]مصافي الشمال'!F26+'[1]شركة مصافي الوسط'!F26+'[1]غاز الجنوب'!F26+'[1]اطارات النجف'!F26+[1]البتروكيمياوية!F26+'[1]الاسمدة الجنوبية'!F26</f>
        <v>979890702</v>
      </c>
    </row>
    <row r="27" spans="1:6" ht="16.5" customHeight="1" x14ac:dyDescent="0.2">
      <c r="A27" s="61">
        <v>1700</v>
      </c>
      <c r="B27" s="62" t="s">
        <v>52</v>
      </c>
      <c r="C27" s="63">
        <f>'[1]شركة تعبية الغاز'!C27+'[1]غاز الشمال'!C28+'[1]مصافي الجنوب'!C27+'[1]مصافي الشمال'!C27+'[1]شركة مصافي الوسط'!C27+'[1]غاز الجنوب'!C27+'[1]اطارات النجف'!C27+[1]البتروكيمياوية!C27+'[1]الاسمدة الجنوبية'!C27</f>
        <v>3098861542</v>
      </c>
      <c r="D27" s="61">
        <v>3640</v>
      </c>
      <c r="E27" s="64" t="s">
        <v>53</v>
      </c>
      <c r="F27" s="63">
        <f>'[1]شركة تعبية الغاز'!F27+'[1]غاز الشمال'!F28+'[1]مصافي الجنوب'!F27+'[1]مصافي الشمال'!F27+'[1]شركة مصافي الوسط'!F27+'[1]غاز الجنوب'!F27+'[1]اطارات النجف'!F27+[1]البتروكيمياوية!F27+'[1]الاسمدة الجنوبية'!F27</f>
        <v>45788</v>
      </c>
    </row>
    <row r="28" spans="1:6" ht="16.5" customHeight="1" x14ac:dyDescent="0.2">
      <c r="A28" s="65">
        <v>1800</v>
      </c>
      <c r="B28" s="66" t="s">
        <v>54</v>
      </c>
      <c r="C28" s="59">
        <f>'[1]شركة تعبية الغاز'!C28+'[1]غاز الشمال'!C29+'[1]مصافي الجنوب'!C28+'[1]مصافي الشمال'!C28+'[1]شركة مصافي الوسط'!C28+'[1]غاز الجنوب'!C28+'[1]اطارات النجف'!C28+[1]البتروكيمياوية!C28+'[1]الاسمدة الجنوبية'!C28</f>
        <v>1354298286</v>
      </c>
      <c r="D28" s="65">
        <v>3650</v>
      </c>
      <c r="E28" s="67" t="s">
        <v>55</v>
      </c>
      <c r="F28" s="59">
        <f>'[1]شركة تعبية الغاز'!F28+'[1]غاز الشمال'!F29+'[1]مصافي الجنوب'!F28+'[1]مصافي الشمال'!F28+'[1]شركة مصافي الوسط'!F28+'[1]غاز الجنوب'!F28+'[1]اطارات النجف'!F28+[1]البتروكيمياوية!F28+'[1]الاسمدة الجنوبية'!F28</f>
        <v>-13147755</v>
      </c>
    </row>
    <row r="29" spans="1:6" ht="16.5" customHeight="1" x14ac:dyDescent="0.2">
      <c r="A29" s="61">
        <v>1900</v>
      </c>
      <c r="B29" s="62" t="s">
        <v>56</v>
      </c>
      <c r="C29" s="63">
        <f>'[1]شركة تعبية الغاز'!C29+'[1]غاز الشمال'!C30+'[1]مصافي الجنوب'!C29+'[1]مصافي الشمال'!C29+'[1]شركة مصافي الوسط'!C29+'[1]غاز الجنوب'!C29+'[1]اطارات النجف'!C29+[1]البتروكيمياوية!C29+'[1]الاسمدة الجنوبية'!C29</f>
        <v>5783321988</v>
      </c>
      <c r="D29" s="61">
        <v>3700</v>
      </c>
      <c r="E29" s="64" t="s">
        <v>57</v>
      </c>
      <c r="F29" s="63">
        <f>'[1]شركة تعبية الغاز'!F29+'[1]غاز الشمال'!F30+'[1]مصافي الجنوب'!F29+'[1]مصافي الشمال'!F29+'[1]شركة مصافي الوسط'!F29+'[1]غاز الجنوب'!F29+'[1]اطارات النجف'!F29+[1]البتروكيمياوية!F29+'[1]الاسمدة الجنوبية'!F29</f>
        <v>1176236982</v>
      </c>
    </row>
    <row r="30" spans="1:6" ht="22.5" customHeight="1" x14ac:dyDescent="0.2">
      <c r="A30" s="65">
        <v>2000</v>
      </c>
      <c r="B30" s="66" t="s">
        <v>58</v>
      </c>
      <c r="C30" s="59">
        <f>'[1]شركة تعبية الغاز'!C30+'[1]غاز الشمال'!C31+'[1]مصافي الجنوب'!C30+'[1]مصافي الشمال'!C30+'[1]شركة مصافي الوسط'!C30+'[1]غاز الجنوب'!C30+'[1]اطارات النجف'!C30+[1]البتروكيمياوية!C30+'[1]الاسمدة الجنوبية'!C30</f>
        <v>11502988174</v>
      </c>
      <c r="D30" s="65">
        <v>3800</v>
      </c>
      <c r="E30" s="67" t="s">
        <v>59</v>
      </c>
      <c r="F30" s="59">
        <f>'[1]شركة تعبية الغاز'!F30+'[1]غاز الشمال'!F31+'[1]مصافي الجنوب'!F30+'[1]مصافي الشمال'!F30+'[1]شركة مصافي الوسط'!F30+'[1]غاز الجنوب'!F30+'[1]اطارات النجف'!F30+[1]البتروكيمياوية!F30+'[1]الاسمدة الجنوبية'!F30</f>
        <v>1140929253</v>
      </c>
    </row>
    <row r="31" spans="1:6" ht="17.45" hidden="1" customHeight="1" x14ac:dyDescent="0.2">
      <c r="A31" s="14"/>
      <c r="B31" s="15"/>
      <c r="C31" s="14"/>
      <c r="D31" s="14"/>
      <c r="E31" s="16"/>
      <c r="F31" s="59"/>
    </row>
    <row r="32" spans="1:6" ht="17.45" hidden="1" customHeight="1" x14ac:dyDescent="0.2">
      <c r="A32" s="18"/>
      <c r="B32" s="18"/>
      <c r="C32" s="19">
        <f>C12-C30</f>
        <v>0</v>
      </c>
      <c r="D32" s="18"/>
      <c r="E32" s="35">
        <f>F22+F26+F27+F28</f>
        <v>2347112223</v>
      </c>
      <c r="F32" s="59"/>
    </row>
    <row r="33" spans="1:6" ht="17.45" hidden="1" customHeight="1" x14ac:dyDescent="0.2">
      <c r="A33" s="22" t="s">
        <v>60</v>
      </c>
      <c r="B33" s="23"/>
      <c r="C33" s="51">
        <f>F21-E32</f>
        <v>0</v>
      </c>
      <c r="F33" s="59"/>
    </row>
    <row r="34" spans="1:6" ht="17.45" hidden="1" customHeight="1" x14ac:dyDescent="0.2">
      <c r="A34" s="106" t="s">
        <v>83</v>
      </c>
      <c r="B34" s="106"/>
      <c r="C34" s="23"/>
      <c r="F34" s="59"/>
    </row>
    <row r="35" spans="1:6" ht="17.45" hidden="1" customHeight="1" x14ac:dyDescent="0.2">
      <c r="A35" s="106" t="s">
        <v>84</v>
      </c>
      <c r="B35" s="106"/>
      <c r="C35" s="23"/>
      <c r="F35" s="59"/>
    </row>
    <row r="36" spans="1:6" ht="17.45" hidden="1" customHeight="1" x14ac:dyDescent="0.2">
      <c r="A36" s="106" t="s">
        <v>85</v>
      </c>
      <c r="B36" s="106"/>
      <c r="C36" s="23"/>
      <c r="F36" s="59"/>
    </row>
    <row r="37" spans="1:6" ht="17.45" hidden="1" customHeight="1" thickBot="1" x14ac:dyDescent="0.25">
      <c r="A37" s="107" t="s">
        <v>64</v>
      </c>
      <c r="B37" s="107"/>
      <c r="C37" s="107"/>
      <c r="F37" s="59"/>
    </row>
    <row r="38" spans="1:6" ht="17.45" hidden="1" customHeight="1" thickBot="1" x14ac:dyDescent="0.25">
      <c r="A38" s="26" t="s">
        <v>65</v>
      </c>
      <c r="B38" s="27"/>
      <c r="C38" s="28" t="s">
        <v>66</v>
      </c>
      <c r="D38" s="28" t="s">
        <v>67</v>
      </c>
      <c r="F38" s="59"/>
    </row>
    <row r="39" spans="1:6" ht="17.45" hidden="1" customHeight="1" thickBot="1" x14ac:dyDescent="0.25">
      <c r="A39" s="29" t="s">
        <v>68</v>
      </c>
      <c r="B39" s="30"/>
      <c r="C39" s="31">
        <f>F12/F29</f>
        <v>2.7095943528155453</v>
      </c>
      <c r="D39" s="31"/>
      <c r="F39" s="59"/>
    </row>
    <row r="40" spans="1:6" ht="17.45" hidden="1" customHeight="1" thickBot="1" x14ac:dyDescent="0.25">
      <c r="A40" s="29" t="s">
        <v>69</v>
      </c>
      <c r="B40" s="30"/>
      <c r="C40" s="31">
        <f>F12/C13</f>
        <v>1.6291511068139877</v>
      </c>
      <c r="D40" s="31"/>
      <c r="F40" s="59"/>
    </row>
    <row r="41" spans="1:6" ht="17.45" hidden="1" customHeight="1" thickBot="1" x14ac:dyDescent="0.25">
      <c r="A41" s="29" t="s">
        <v>70</v>
      </c>
      <c r="B41" s="30"/>
      <c r="C41" s="31">
        <f>C26/C11</f>
        <v>1.5417906292477468</v>
      </c>
      <c r="D41" s="31"/>
      <c r="F41" s="59"/>
    </row>
    <row r="42" spans="1:6" ht="17.45" hidden="1" customHeight="1" thickBot="1" x14ac:dyDescent="0.25">
      <c r="A42" s="29" t="s">
        <v>71</v>
      </c>
      <c r="B42" s="30"/>
      <c r="C42" s="31">
        <f>C25/C11</f>
        <v>0.28109950523605609</v>
      </c>
      <c r="D42" s="31"/>
      <c r="F42" s="59"/>
    </row>
    <row r="43" spans="1:6" ht="17.45" hidden="1" customHeight="1" thickBot="1" x14ac:dyDescent="0.25">
      <c r="A43" s="29" t="s">
        <v>72</v>
      </c>
      <c r="B43" s="30"/>
      <c r="C43" s="31"/>
      <c r="D43" s="31">
        <f>F22/C29*100</f>
        <v>23.867311743390346</v>
      </c>
      <c r="F43" s="59"/>
    </row>
    <row r="44" spans="1:6" ht="17.45" hidden="1" customHeight="1" thickBot="1" x14ac:dyDescent="0.25">
      <c r="A44" s="29" t="s">
        <v>73</v>
      </c>
      <c r="B44" s="30"/>
      <c r="C44" s="31"/>
      <c r="D44" s="31">
        <f>C9/C30*100</f>
        <v>9.6245302807698074</v>
      </c>
      <c r="F44" s="59"/>
    </row>
    <row r="45" spans="1:6" ht="18.75" hidden="1" customHeight="1" thickBot="1" x14ac:dyDescent="0.25">
      <c r="A45" s="29" t="s">
        <v>74</v>
      </c>
      <c r="B45" s="30"/>
      <c r="C45" s="31">
        <f>C29/F19</f>
        <v>2.4958597707168817</v>
      </c>
      <c r="D45" s="31"/>
      <c r="F45" s="59"/>
    </row>
    <row r="46" spans="1:6" ht="17.45" hidden="1" customHeight="1" thickBot="1" x14ac:dyDescent="0.25">
      <c r="A46" s="29" t="s">
        <v>75</v>
      </c>
      <c r="B46" s="30"/>
      <c r="C46" s="31">
        <f>F22/F17</f>
        <v>0.56304728382388691</v>
      </c>
      <c r="D46" s="31"/>
      <c r="F46" s="59"/>
    </row>
    <row r="47" spans="1:6" ht="17.45" hidden="1" customHeight="1" thickBot="1" x14ac:dyDescent="0.25">
      <c r="A47" s="29" t="s">
        <v>76</v>
      </c>
      <c r="B47" s="30"/>
      <c r="C47" s="31"/>
      <c r="D47" s="31">
        <f>C7/C30*100</f>
        <v>40.640712789452273</v>
      </c>
      <c r="F47" s="59"/>
    </row>
    <row r="48" spans="1:6" ht="17.45" hidden="1" customHeight="1" thickBot="1" x14ac:dyDescent="0.25">
      <c r="A48" s="29" t="s">
        <v>77</v>
      </c>
      <c r="B48" s="30"/>
      <c r="C48" s="31">
        <f>F22/C4</f>
        <v>81.370273067693745</v>
      </c>
      <c r="D48" s="31"/>
      <c r="F48" s="59"/>
    </row>
    <row r="49" spans="1:6" ht="17.45" hidden="1" customHeight="1" thickBot="1" x14ac:dyDescent="0.25">
      <c r="A49" s="102" t="s">
        <v>78</v>
      </c>
      <c r="B49" s="102"/>
      <c r="C49" s="33">
        <f>F12/C52</f>
        <v>2.453823804167742</v>
      </c>
      <c r="D49" s="33"/>
      <c r="F49" s="59"/>
    </row>
    <row r="50" spans="1:6" ht="17.45" hidden="1" customHeight="1" thickBot="1" x14ac:dyDescent="0.25">
      <c r="A50" s="103" t="s">
        <v>79</v>
      </c>
      <c r="B50" s="103"/>
      <c r="C50" s="33">
        <f>F9/C17</f>
        <v>2.8983908446552795</v>
      </c>
      <c r="D50" s="33"/>
      <c r="F50" s="59"/>
    </row>
    <row r="51" spans="1:6" ht="17.45" hidden="1" customHeight="1" x14ac:dyDescent="0.2">
      <c r="F51" s="59"/>
    </row>
    <row r="52" spans="1:6" ht="17.45" hidden="1" customHeight="1" x14ac:dyDescent="0.2">
      <c r="A52" s="1" t="s">
        <v>80</v>
      </c>
      <c r="C52" s="1">
        <f>'[1]شركة تعبية الغاز'!C102+'[1]غاز الشمال'!C103+'[1]مصافي الجنوب'!C102+'[1]مصافي الوسط'!C103+[1]الفرات!C103+[1]مطاطية!C103+'[1]اطارات النجف'!C102+[1]الصواري!C103+'[1]أدوية '!C103+[1]البتروكيمياوية!C102</f>
        <v>1298840234</v>
      </c>
      <c r="F52" s="59"/>
    </row>
    <row r="53" spans="1:6" ht="17.45" hidden="1" customHeight="1" x14ac:dyDescent="0.2">
      <c r="F53" s="59"/>
    </row>
    <row r="54" spans="1:6" ht="17.45" hidden="1" customHeight="1" x14ac:dyDescent="0.2">
      <c r="F54" s="59"/>
    </row>
    <row r="55" spans="1:6" ht="17.45" hidden="1" customHeight="1" x14ac:dyDescent="0.2">
      <c r="C55" s="1">
        <v>0</v>
      </c>
      <c r="F55" s="59"/>
    </row>
    <row r="56" spans="1:6" ht="17.45" hidden="1" customHeight="1" x14ac:dyDescent="0.2">
      <c r="F56" s="59"/>
    </row>
    <row r="57" spans="1:6" ht="17.45" hidden="1" customHeight="1" x14ac:dyDescent="0.2">
      <c r="F57" s="59"/>
    </row>
    <row r="58" spans="1:6" ht="17.45" hidden="1" customHeight="1" x14ac:dyDescent="0.2">
      <c r="F58" s="59"/>
    </row>
    <row r="59" spans="1:6" ht="17.45" hidden="1" customHeight="1" x14ac:dyDescent="0.2">
      <c r="F59" s="59"/>
    </row>
    <row r="60" spans="1:6" ht="17.45" hidden="1" customHeight="1" x14ac:dyDescent="0.2">
      <c r="F60" s="59"/>
    </row>
    <row r="61" spans="1:6" ht="17.45" hidden="1" customHeight="1" x14ac:dyDescent="0.2">
      <c r="F61" s="59"/>
    </row>
    <row r="62" spans="1:6" ht="17.45" hidden="1" customHeight="1" x14ac:dyDescent="0.2">
      <c r="F62" s="59"/>
    </row>
    <row r="63" spans="1:6" ht="17.45" hidden="1" customHeight="1" x14ac:dyDescent="0.2">
      <c r="F63" s="59"/>
    </row>
    <row r="64" spans="1:6" ht="17.45" hidden="1" customHeight="1" x14ac:dyDescent="0.2">
      <c r="F64" s="59"/>
    </row>
    <row r="65" spans="6:6" ht="17.45" hidden="1" customHeight="1" x14ac:dyDescent="0.2">
      <c r="F65" s="59"/>
    </row>
    <row r="66" spans="6:6" ht="17.45" hidden="1" customHeight="1" x14ac:dyDescent="0.2">
      <c r="F66" s="59"/>
    </row>
    <row r="67" spans="6:6" ht="17.45" hidden="1" customHeight="1" x14ac:dyDescent="0.2">
      <c r="F67" s="59"/>
    </row>
    <row r="68" spans="6:6" ht="17.45" hidden="1" customHeight="1" x14ac:dyDescent="0.2">
      <c r="F68" s="59"/>
    </row>
    <row r="69" spans="6:6" ht="17.45" hidden="1" customHeight="1" x14ac:dyDescent="0.2">
      <c r="F69" s="59"/>
    </row>
    <row r="70" spans="6:6" ht="17.45" hidden="1" customHeight="1" x14ac:dyDescent="0.2">
      <c r="F70" s="59"/>
    </row>
    <row r="71" spans="6:6" ht="17.45" hidden="1" customHeight="1" x14ac:dyDescent="0.2">
      <c r="F71" s="59"/>
    </row>
    <row r="72" spans="6:6" ht="17.45" hidden="1" customHeight="1" x14ac:dyDescent="0.2">
      <c r="F72" s="59"/>
    </row>
    <row r="73" spans="6:6" ht="17.45" hidden="1" customHeight="1" x14ac:dyDescent="0.2">
      <c r="F73" s="59"/>
    </row>
    <row r="74" spans="6:6" ht="17.45" hidden="1" customHeight="1" x14ac:dyDescent="0.2">
      <c r="F74" s="59"/>
    </row>
    <row r="75" spans="6:6" ht="17.45" hidden="1" customHeight="1" x14ac:dyDescent="0.2">
      <c r="F75" s="59"/>
    </row>
    <row r="76" spans="6:6" ht="17.45" hidden="1" customHeight="1" x14ac:dyDescent="0.2">
      <c r="F76" s="59"/>
    </row>
    <row r="77" spans="6:6" ht="17.45" hidden="1" customHeight="1" x14ac:dyDescent="0.2">
      <c r="F77" s="59"/>
    </row>
    <row r="78" spans="6:6" ht="17.45" hidden="1" customHeight="1" x14ac:dyDescent="0.2">
      <c r="F78" s="59"/>
    </row>
    <row r="79" spans="6:6" ht="17.45" hidden="1" customHeight="1" x14ac:dyDescent="0.2">
      <c r="F79" s="59"/>
    </row>
    <row r="80" spans="6:6" ht="17.45" hidden="1" customHeight="1" x14ac:dyDescent="0.2">
      <c r="F80" s="59"/>
    </row>
    <row r="81" spans="6:6" ht="17.45" hidden="1" customHeight="1" x14ac:dyDescent="0.2">
      <c r="F81" s="59"/>
    </row>
    <row r="82" spans="6:6" ht="17.45" hidden="1" customHeight="1" x14ac:dyDescent="0.2">
      <c r="F82" s="59"/>
    </row>
    <row r="83" spans="6:6" ht="17.45" hidden="1" customHeight="1" x14ac:dyDescent="0.2">
      <c r="F83" s="59"/>
    </row>
    <row r="84" spans="6:6" ht="17.45" hidden="1" customHeight="1" x14ac:dyDescent="0.2">
      <c r="F84" s="59"/>
    </row>
    <row r="85" spans="6:6" ht="17.45" hidden="1" customHeight="1" x14ac:dyDescent="0.2">
      <c r="F85" s="59"/>
    </row>
    <row r="86" spans="6:6" ht="17.45" hidden="1" customHeight="1" x14ac:dyDescent="0.2">
      <c r="F86" s="59"/>
    </row>
    <row r="87" spans="6:6" ht="17.45" hidden="1" customHeight="1" x14ac:dyDescent="0.2">
      <c r="F87" s="59"/>
    </row>
    <row r="88" spans="6:6" ht="17.45" hidden="1" customHeight="1" x14ac:dyDescent="0.2">
      <c r="F88" s="59"/>
    </row>
    <row r="89" spans="6:6" ht="17.45" hidden="1" customHeight="1" x14ac:dyDescent="0.2">
      <c r="F89" s="59"/>
    </row>
    <row r="90" spans="6:6" ht="17.45" hidden="1" customHeight="1" x14ac:dyDescent="0.2">
      <c r="F90" s="59"/>
    </row>
    <row r="91" spans="6:6" ht="17.45" hidden="1" customHeight="1" x14ac:dyDescent="0.2">
      <c r="F91" s="59"/>
    </row>
    <row r="92" spans="6:6" ht="17.45" hidden="1" customHeight="1" x14ac:dyDescent="0.2">
      <c r="F92" s="59"/>
    </row>
    <row r="93" spans="6:6" ht="17.45" hidden="1" customHeight="1" x14ac:dyDescent="0.2">
      <c r="F93" s="59"/>
    </row>
    <row r="94" spans="6:6" ht="17.45" hidden="1" customHeight="1" x14ac:dyDescent="0.2">
      <c r="F94" s="59"/>
    </row>
    <row r="95" spans="6:6" ht="17.45" hidden="1" customHeight="1" x14ac:dyDescent="0.2">
      <c r="F95" s="59"/>
    </row>
    <row r="96" spans="6:6" ht="17.45" hidden="1" customHeight="1" x14ac:dyDescent="0.2">
      <c r="F96" s="59"/>
    </row>
    <row r="97" spans="6:6" ht="17.45" hidden="1" customHeight="1" x14ac:dyDescent="0.2">
      <c r="F97" s="59"/>
    </row>
    <row r="98" spans="6:6" ht="17.45" hidden="1" customHeight="1" x14ac:dyDescent="0.2">
      <c r="F98" s="59"/>
    </row>
    <row r="99" spans="6:6" ht="17.45" hidden="1" customHeight="1" x14ac:dyDescent="0.2">
      <c r="F99" s="59"/>
    </row>
    <row r="100" spans="6:6" ht="17.45" hidden="1" customHeight="1" x14ac:dyDescent="0.2">
      <c r="F100" s="59"/>
    </row>
    <row r="101" spans="6:6" ht="17.45" hidden="1" customHeight="1" x14ac:dyDescent="0.2">
      <c r="F101" s="59"/>
    </row>
    <row r="102" spans="6:6" ht="17.45" hidden="1" customHeight="1" x14ac:dyDescent="0.2">
      <c r="F102" s="59"/>
    </row>
    <row r="103" spans="6:6" ht="17.45" hidden="1" customHeight="1" x14ac:dyDescent="0.2">
      <c r="F103" s="59"/>
    </row>
    <row r="104" spans="6:6" ht="17.45" hidden="1" customHeight="1" x14ac:dyDescent="0.2">
      <c r="F104" s="59"/>
    </row>
    <row r="105" spans="6:6" ht="17.45" hidden="1" customHeight="1" x14ac:dyDescent="0.2">
      <c r="F105" s="59"/>
    </row>
    <row r="106" spans="6:6" ht="17.45" hidden="1" customHeight="1" x14ac:dyDescent="0.2">
      <c r="F106" s="59"/>
    </row>
    <row r="107" spans="6:6" ht="17.45" hidden="1" customHeight="1" x14ac:dyDescent="0.2">
      <c r="F107" s="59"/>
    </row>
    <row r="108" spans="6:6" ht="17.45" hidden="1" customHeight="1" x14ac:dyDescent="0.2">
      <c r="F108" s="59"/>
    </row>
    <row r="109" spans="6:6" ht="17.45" hidden="1" customHeight="1" x14ac:dyDescent="0.2">
      <c r="F109" s="59"/>
    </row>
    <row r="110" spans="6:6" ht="17.45" hidden="1" customHeight="1" x14ac:dyDescent="0.2">
      <c r="F110" s="59"/>
    </row>
    <row r="111" spans="6:6" ht="17.45" hidden="1" customHeight="1" x14ac:dyDescent="0.2">
      <c r="F111" s="59"/>
    </row>
    <row r="112" spans="6:6" ht="17.45" hidden="1" customHeight="1" x14ac:dyDescent="0.2">
      <c r="F112" s="59"/>
    </row>
    <row r="113" spans="5:6" ht="17.45" hidden="1" customHeight="1" x14ac:dyDescent="0.2">
      <c r="F113" s="59"/>
    </row>
    <row r="114" spans="5:6" ht="17.45" hidden="1" customHeight="1" x14ac:dyDescent="0.2">
      <c r="F114" s="59"/>
    </row>
    <row r="115" spans="5:6" ht="17.45" hidden="1" customHeight="1" x14ac:dyDescent="0.2">
      <c r="F115" s="59"/>
    </row>
    <row r="116" spans="5:6" ht="17.45" hidden="1" customHeight="1" x14ac:dyDescent="0.2">
      <c r="F116" s="59"/>
    </row>
    <row r="117" spans="5:6" ht="17.45" hidden="1" customHeight="1" x14ac:dyDescent="0.2">
      <c r="F117" s="59"/>
    </row>
    <row r="118" spans="5:6" ht="17.45" hidden="1" customHeight="1" x14ac:dyDescent="0.2">
      <c r="F118" s="59"/>
    </row>
    <row r="119" spans="5:6" ht="17.45" hidden="1" customHeight="1" x14ac:dyDescent="0.2">
      <c r="F119" s="59"/>
    </row>
    <row r="120" spans="5:6" ht="17.45" hidden="1" customHeight="1" x14ac:dyDescent="0.2">
      <c r="F120" s="59"/>
    </row>
    <row r="121" spans="5:6" ht="17.45" hidden="1" customHeight="1" x14ac:dyDescent="0.2">
      <c r="F121" s="59"/>
    </row>
    <row r="122" spans="5:6" ht="17.45" hidden="1" customHeight="1" x14ac:dyDescent="0.2">
      <c r="E122" s="35"/>
      <c r="F122" s="59"/>
    </row>
    <row r="123" spans="5:6" ht="21" hidden="1" x14ac:dyDescent="0.2">
      <c r="F123" s="59"/>
    </row>
    <row r="124" spans="5:6" ht="21" hidden="1" x14ac:dyDescent="0.2">
      <c r="F124" s="59"/>
    </row>
    <row r="125" spans="5:6" ht="17.45" hidden="1" customHeight="1" x14ac:dyDescent="0.2">
      <c r="F125" s="59"/>
    </row>
    <row r="126" spans="5:6" ht="17.45" hidden="1" customHeight="1" x14ac:dyDescent="0.2">
      <c r="F126" s="59"/>
    </row>
    <row r="127" spans="5:6" ht="17.45" hidden="1" customHeight="1" x14ac:dyDescent="0.2">
      <c r="F127" s="59"/>
    </row>
    <row r="128" spans="5:6" ht="17.45" hidden="1" customHeight="1" x14ac:dyDescent="0.2">
      <c r="F128" s="59"/>
    </row>
    <row r="129" spans="6:6" ht="17.45" hidden="1" customHeight="1" x14ac:dyDescent="0.2">
      <c r="F129" s="59"/>
    </row>
    <row r="130" spans="6:6" ht="17.45" hidden="1" customHeight="1" x14ac:dyDescent="0.2">
      <c r="F130" s="59"/>
    </row>
    <row r="131" spans="6:6" ht="17.45" hidden="1" customHeight="1" x14ac:dyDescent="0.2">
      <c r="F131" s="59"/>
    </row>
    <row r="132" spans="6:6" ht="17.45" hidden="1" customHeight="1" x14ac:dyDescent="0.2">
      <c r="F132" s="59"/>
    </row>
    <row r="133" spans="6:6" ht="17.45" hidden="1" customHeight="1" x14ac:dyDescent="0.2">
      <c r="F133" s="59"/>
    </row>
    <row r="134" spans="6:6" ht="17.45" hidden="1" customHeight="1" x14ac:dyDescent="0.2">
      <c r="F134" s="59"/>
    </row>
    <row r="135" spans="6:6" ht="17.45" hidden="1" customHeight="1" x14ac:dyDescent="0.2"/>
    <row r="136" spans="6:6" ht="17.45" hidden="1" customHeight="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printOptions horizontalCentered="1" verticalCentered="1"/>
  <pageMargins left="0.118110236220472" right="0.57999999999999996" top="0.78740157480314998" bottom="0.35433070866141703" header="0.47244094488188998" footer="3.9370078740157501E-2"/>
  <pageSetup paperSize="9" scale="90" orientation="landscape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rightToLeft="1" workbookViewId="0">
      <selection activeCell="B4" sqref="B4"/>
    </sheetView>
  </sheetViews>
  <sheetFormatPr defaultRowHeight="21" x14ac:dyDescent="0.2"/>
  <cols>
    <col min="1" max="1" width="7.42578125" style="1" customWidth="1"/>
    <col min="2" max="2" width="48.140625" style="1" customWidth="1"/>
    <col min="3" max="3" width="18.28515625" style="1" customWidth="1"/>
    <col min="4" max="4" width="7.85546875" style="1" customWidth="1"/>
    <col min="5" max="5" width="48.140625" style="1" customWidth="1"/>
    <col min="6" max="6" width="13.7109375" style="1" customWidth="1"/>
    <col min="7" max="7" width="9.140625" style="1"/>
    <col min="8" max="9" width="10" style="1" bestFit="1" customWidth="1"/>
    <col min="10" max="16384" width="9.140625" style="1"/>
  </cols>
  <sheetData>
    <row r="1" spans="1:6" x14ac:dyDescent="0.2">
      <c r="A1" s="104" t="s">
        <v>87</v>
      </c>
      <c r="B1" s="104"/>
      <c r="C1" s="104"/>
      <c r="D1" s="104"/>
      <c r="E1" s="104"/>
      <c r="F1" s="104"/>
    </row>
    <row r="2" spans="1:6" ht="21.75" thickBot="1" x14ac:dyDescent="0.25">
      <c r="A2" s="105" t="s">
        <v>99</v>
      </c>
      <c r="B2" s="105"/>
      <c r="C2" s="105"/>
      <c r="D2" s="105"/>
      <c r="E2" s="105"/>
      <c r="F2" s="2" t="s">
        <v>1</v>
      </c>
    </row>
    <row r="3" spans="1:6" ht="21.75" thickBot="1" x14ac:dyDescent="0.25">
      <c r="A3" s="36" t="s">
        <v>2</v>
      </c>
      <c r="B3" s="37" t="s">
        <v>3</v>
      </c>
      <c r="C3" s="38" t="s">
        <v>4</v>
      </c>
      <c r="D3" s="36" t="s">
        <v>2</v>
      </c>
      <c r="E3" s="39" t="s">
        <v>5</v>
      </c>
      <c r="F3" s="38" t="s">
        <v>4</v>
      </c>
    </row>
    <row r="4" spans="1:6" x14ac:dyDescent="0.2">
      <c r="A4" s="6">
        <v>100</v>
      </c>
      <c r="B4" s="69" t="s">
        <v>7</v>
      </c>
      <c r="C4" s="8">
        <f>[1]الزجاجيات!C4</f>
        <v>12690863</v>
      </c>
      <c r="D4" s="6">
        <v>2100</v>
      </c>
      <c r="E4" s="69" t="s">
        <v>8</v>
      </c>
      <c r="F4" s="8">
        <f>[1]الزجاجيات!F4</f>
        <v>0</v>
      </c>
    </row>
    <row r="5" spans="1:6" x14ac:dyDescent="0.2">
      <c r="A5" s="9">
        <v>200</v>
      </c>
      <c r="B5" s="70" t="s">
        <v>9</v>
      </c>
      <c r="C5" s="11">
        <f>[1]الزجاجيات!C5</f>
        <v>-101264817</v>
      </c>
      <c r="D5" s="9">
        <v>2200</v>
      </c>
      <c r="E5" s="70" t="s">
        <v>10</v>
      </c>
      <c r="F5" s="11">
        <f>[1]الزجاجيات!F5</f>
        <v>13023761</v>
      </c>
    </row>
    <row r="6" spans="1:6" x14ac:dyDescent="0.2">
      <c r="A6" s="12">
        <v>300</v>
      </c>
      <c r="B6" s="71" t="s">
        <v>11</v>
      </c>
      <c r="C6" s="8">
        <f>[1]الزجاجيات!C6</f>
        <v>0</v>
      </c>
      <c r="D6" s="12">
        <v>2300</v>
      </c>
      <c r="E6" s="71" t="s">
        <v>12</v>
      </c>
      <c r="F6" s="8">
        <f>[1]الزجاجيات!F6</f>
        <v>0</v>
      </c>
    </row>
    <row r="7" spans="1:6" x14ac:dyDescent="0.2">
      <c r="A7" s="9">
        <v>400</v>
      </c>
      <c r="B7" s="70" t="s">
        <v>13</v>
      </c>
      <c r="C7" s="11">
        <f>[1]الزجاجيات!C7</f>
        <v>-88573954</v>
      </c>
      <c r="D7" s="9">
        <v>2310</v>
      </c>
      <c r="E7" s="70" t="s">
        <v>14</v>
      </c>
      <c r="F7" s="11">
        <f>[1]الزجاجيات!F7</f>
        <v>0</v>
      </c>
    </row>
    <row r="8" spans="1:6" x14ac:dyDescent="0.2">
      <c r="A8" s="12">
        <v>500</v>
      </c>
      <c r="B8" s="71" t="s">
        <v>15</v>
      </c>
      <c r="C8" s="8">
        <f>[1]الزجاجيات!C8</f>
        <v>0</v>
      </c>
      <c r="D8" s="12">
        <v>2320</v>
      </c>
      <c r="E8" s="71" t="s">
        <v>16</v>
      </c>
      <c r="F8" s="8">
        <f>[1]الزجاجيات!F8</f>
        <v>0</v>
      </c>
    </row>
    <row r="9" spans="1:6" x14ac:dyDescent="0.2">
      <c r="A9" s="9">
        <v>600</v>
      </c>
      <c r="B9" s="70" t="s">
        <v>17</v>
      </c>
      <c r="C9" s="11">
        <f>[1]الزجاجيات!C9</f>
        <v>0</v>
      </c>
      <c r="D9" s="9">
        <v>2400</v>
      </c>
      <c r="E9" s="70" t="s">
        <v>18</v>
      </c>
      <c r="F9" s="11">
        <f>[1]الزجاجيات!F9</f>
        <v>131512</v>
      </c>
    </row>
    <row r="10" spans="1:6" x14ac:dyDescent="0.2">
      <c r="A10" s="12">
        <v>700</v>
      </c>
      <c r="B10" s="71" t="s">
        <v>19</v>
      </c>
      <c r="C10" s="8">
        <f>[1]الزجاجيات!C10</f>
        <v>-88573954</v>
      </c>
      <c r="D10" s="12">
        <v>2500</v>
      </c>
      <c r="E10" s="71" t="s">
        <v>20</v>
      </c>
      <c r="F10" s="8">
        <f>[1]الزجاجيات!F10</f>
        <v>0</v>
      </c>
    </row>
    <row r="11" spans="1:6" x14ac:dyDescent="0.2">
      <c r="A11" s="9">
        <v>800</v>
      </c>
      <c r="B11" s="70" t="s">
        <v>21</v>
      </c>
      <c r="C11" s="11">
        <f>[1]الزجاجيات!C11</f>
        <v>109285645</v>
      </c>
      <c r="D11" s="9">
        <v>2600</v>
      </c>
      <c r="E11" s="70" t="s">
        <v>22</v>
      </c>
      <c r="F11" s="11">
        <f>[1]الزجاجيات!F11</f>
        <v>0</v>
      </c>
    </row>
    <row r="12" spans="1:6" x14ac:dyDescent="0.2">
      <c r="A12" s="12">
        <v>900</v>
      </c>
      <c r="B12" s="71" t="s">
        <v>23</v>
      </c>
      <c r="C12" s="8">
        <f>[1]الزجاجيات!C12</f>
        <v>20711691</v>
      </c>
      <c r="D12" s="12">
        <v>2700</v>
      </c>
      <c r="E12" s="71" t="s">
        <v>24</v>
      </c>
      <c r="F12" s="8">
        <f>[1]الزجاجيات!F12</f>
        <v>131512</v>
      </c>
    </row>
    <row r="13" spans="1:6" x14ac:dyDescent="0.2">
      <c r="A13" s="9">
        <v>1000</v>
      </c>
      <c r="B13" s="70" t="s">
        <v>25</v>
      </c>
      <c r="C13" s="11">
        <f>[1]الزجاجيات!C13</f>
        <v>13023761</v>
      </c>
      <c r="D13" s="9">
        <v>2800</v>
      </c>
      <c r="E13" s="70" t="s">
        <v>26</v>
      </c>
      <c r="F13" s="11">
        <f>[1]الزجاجيات!F13</f>
        <v>925331</v>
      </c>
    </row>
    <row r="14" spans="1:6" x14ac:dyDescent="0.2">
      <c r="A14" s="12">
        <v>1010</v>
      </c>
      <c r="B14" s="71" t="s">
        <v>27</v>
      </c>
      <c r="C14" s="8">
        <f>[1]الزجاجيات!C14</f>
        <v>0</v>
      </c>
      <c r="D14" s="12">
        <v>2900</v>
      </c>
      <c r="E14" s="71" t="s">
        <v>28</v>
      </c>
      <c r="F14" s="8">
        <f>[1]الزجاجيات!F14</f>
        <v>-793819</v>
      </c>
    </row>
    <row r="15" spans="1:6" x14ac:dyDescent="0.2">
      <c r="A15" s="9">
        <v>1100</v>
      </c>
      <c r="B15" s="70" t="s">
        <v>29</v>
      </c>
      <c r="C15" s="11">
        <f>[1]الزجاجيات!C15</f>
        <v>5018355</v>
      </c>
      <c r="D15" s="9">
        <v>3000</v>
      </c>
      <c r="E15" s="70" t="s">
        <v>30</v>
      </c>
      <c r="F15" s="11">
        <f>[1]الزجاجيات!F15</f>
        <v>0</v>
      </c>
    </row>
    <row r="16" spans="1:6" x14ac:dyDescent="0.2">
      <c r="A16" s="12">
        <v>1200</v>
      </c>
      <c r="B16" s="71" t="s">
        <v>31</v>
      </c>
      <c r="C16" s="8">
        <f>[1]الزجاجيات!C16</f>
        <v>8005406</v>
      </c>
      <c r="D16" s="12">
        <v>3100</v>
      </c>
      <c r="E16" s="71" t="s">
        <v>32</v>
      </c>
      <c r="F16" s="8">
        <f>[1]الزجاجيات!F16</f>
        <v>60550138</v>
      </c>
    </row>
    <row r="17" spans="1:7" x14ac:dyDescent="0.2">
      <c r="A17" s="9">
        <v>1300</v>
      </c>
      <c r="B17" s="70" t="s">
        <v>33</v>
      </c>
      <c r="C17" s="11">
        <f>[1]الزجاجيات!C17</f>
        <v>2039960</v>
      </c>
      <c r="D17" s="9">
        <v>3200</v>
      </c>
      <c r="E17" s="70" t="s">
        <v>34</v>
      </c>
      <c r="F17" s="11">
        <f>[1]الزجاجيات!F17</f>
        <v>59756319</v>
      </c>
    </row>
    <row r="18" spans="1:7" x14ac:dyDescent="0.2">
      <c r="A18" s="12">
        <v>1310</v>
      </c>
      <c r="B18" s="71" t="s">
        <v>35</v>
      </c>
      <c r="C18" s="8">
        <f>[1]الزجاجيات!C18</f>
        <v>565896</v>
      </c>
      <c r="D18" s="12">
        <v>3300</v>
      </c>
      <c r="E18" s="71" t="s">
        <v>36</v>
      </c>
      <c r="F18" s="8">
        <f>[1]الزجاجيات!F18</f>
        <v>4942972</v>
      </c>
    </row>
    <row r="19" spans="1:7" x14ac:dyDescent="0.2">
      <c r="A19" s="9">
        <v>1320</v>
      </c>
      <c r="B19" s="70" t="s">
        <v>37</v>
      </c>
      <c r="C19" s="11">
        <f>[1]الزجاجيات!C19</f>
        <v>46969</v>
      </c>
      <c r="D19" s="9">
        <v>3400</v>
      </c>
      <c r="E19" s="70" t="s">
        <v>38</v>
      </c>
      <c r="F19" s="11">
        <f>[1]الزجاجيات!F19</f>
        <v>54813347</v>
      </c>
      <c r="G19" s="72"/>
    </row>
    <row r="20" spans="1:7" x14ac:dyDescent="0.2">
      <c r="A20" s="12">
        <v>1330</v>
      </c>
      <c r="B20" s="71" t="s">
        <v>39</v>
      </c>
      <c r="C20" s="8">
        <f>[1]الزجاجيات!C20</f>
        <v>331559</v>
      </c>
      <c r="D20" s="12">
        <v>3500</v>
      </c>
      <c r="E20" s="71" t="s">
        <v>40</v>
      </c>
      <c r="F20" s="8">
        <f>[1]الزجاجيات!F20</f>
        <v>60529613</v>
      </c>
    </row>
    <row r="21" spans="1:7" x14ac:dyDescent="0.2">
      <c r="A21" s="9">
        <v>1340</v>
      </c>
      <c r="B21" s="73" t="s">
        <v>41</v>
      </c>
      <c r="C21" s="11">
        <f>[1]الزجاجيات!C21</f>
        <v>0</v>
      </c>
      <c r="D21" s="9">
        <v>3600</v>
      </c>
      <c r="E21" s="70" t="s">
        <v>42</v>
      </c>
      <c r="F21" s="11">
        <f>[1]الزجاجيات!F21</f>
        <v>115342960</v>
      </c>
    </row>
    <row r="22" spans="1:7" x14ac:dyDescent="0.2">
      <c r="A22" s="12">
        <v>1350</v>
      </c>
      <c r="B22" s="71" t="s">
        <v>43</v>
      </c>
      <c r="C22" s="8">
        <f>[1]الزجاجيات!C22</f>
        <v>338</v>
      </c>
      <c r="D22" s="12">
        <v>3620</v>
      </c>
      <c r="E22" s="71" t="s">
        <v>44</v>
      </c>
      <c r="F22" s="8">
        <f>[1]الزجاجيات!F22</f>
        <v>92319029</v>
      </c>
    </row>
    <row r="23" spans="1:7" x14ac:dyDescent="0.2">
      <c r="A23" s="9">
        <v>1360</v>
      </c>
      <c r="B23" s="70" t="s">
        <v>45</v>
      </c>
      <c r="C23" s="11">
        <f>[1]الزجاجيات!C23</f>
        <v>1095198</v>
      </c>
      <c r="D23" s="9">
        <v>3621</v>
      </c>
      <c r="E23" s="70" t="s">
        <v>9</v>
      </c>
      <c r="F23" s="11">
        <f>[1]الزجاجيات!F23</f>
        <v>92319029</v>
      </c>
    </row>
    <row r="24" spans="1:7" x14ac:dyDescent="0.2">
      <c r="A24" s="12">
        <v>1400</v>
      </c>
      <c r="B24" s="71" t="s">
        <v>46</v>
      </c>
      <c r="C24" s="8">
        <f>[1]الزجاجيات!C24</f>
        <v>4647007</v>
      </c>
      <c r="D24" s="12">
        <v>3622</v>
      </c>
      <c r="E24" s="71" t="s">
        <v>47</v>
      </c>
      <c r="F24" s="8">
        <f>[1]الزجاجيات!F24</f>
        <v>0</v>
      </c>
    </row>
    <row r="25" spans="1:7" x14ac:dyDescent="0.2">
      <c r="A25" s="9">
        <v>1500</v>
      </c>
      <c r="B25" s="70" t="s">
        <v>48</v>
      </c>
      <c r="C25" s="11">
        <f>[1]الزجاجيات!C25</f>
        <v>6019318</v>
      </c>
      <c r="D25" s="9">
        <v>3623</v>
      </c>
      <c r="E25" s="70" t="s">
        <v>49</v>
      </c>
      <c r="F25" s="11">
        <f>[1]الزجاجيات!F25</f>
        <v>0</v>
      </c>
    </row>
    <row r="26" spans="1:7" x14ac:dyDescent="0.2">
      <c r="A26" s="12">
        <v>1600</v>
      </c>
      <c r="B26" s="71" t="s">
        <v>50</v>
      </c>
      <c r="C26" s="8">
        <f>[1]الزجاجيات!C26</f>
        <v>12706285</v>
      </c>
      <c r="D26" s="12">
        <v>3630</v>
      </c>
      <c r="E26" s="71" t="s">
        <v>51</v>
      </c>
      <c r="F26" s="8">
        <f>[1]الزجاجيات!F26</f>
        <v>23023931</v>
      </c>
    </row>
    <row r="27" spans="1:7" x14ac:dyDescent="0.2">
      <c r="A27" s="9">
        <v>1700</v>
      </c>
      <c r="B27" s="70" t="s">
        <v>52</v>
      </c>
      <c r="C27" s="11">
        <f>[1]الزجاجيات!C27</f>
        <v>-96579360</v>
      </c>
      <c r="D27" s="9">
        <v>3640</v>
      </c>
      <c r="E27" s="70" t="s">
        <v>53</v>
      </c>
      <c r="F27" s="11">
        <f>[1]الزجاجيات!F27</f>
        <v>0</v>
      </c>
    </row>
    <row r="28" spans="1:7" x14ac:dyDescent="0.2">
      <c r="A28" s="12">
        <v>1800</v>
      </c>
      <c r="B28" s="71" t="s">
        <v>54</v>
      </c>
      <c r="C28" s="8">
        <f>[1]الزجاجيات!C28</f>
        <v>0</v>
      </c>
      <c r="D28" s="12">
        <v>3650</v>
      </c>
      <c r="E28" s="71" t="s">
        <v>55</v>
      </c>
      <c r="F28" s="8">
        <f>[1]الزجاجيات!F28</f>
        <v>0</v>
      </c>
    </row>
    <row r="29" spans="1:7" x14ac:dyDescent="0.2">
      <c r="A29" s="9">
        <v>1900</v>
      </c>
      <c r="B29" s="70" t="s">
        <v>56</v>
      </c>
      <c r="C29" s="11">
        <f>[1]الزجاجيات!C29</f>
        <v>-88573954</v>
      </c>
      <c r="D29" s="9">
        <v>3700</v>
      </c>
      <c r="E29" s="70" t="s">
        <v>57</v>
      </c>
      <c r="F29" s="11">
        <f>[1]الزجاجيات!F29</f>
        <v>23023931</v>
      </c>
    </row>
    <row r="30" spans="1:7" x14ac:dyDescent="0.2">
      <c r="A30" s="12">
        <v>2000</v>
      </c>
      <c r="B30" s="13" t="s">
        <v>58</v>
      </c>
      <c r="C30" s="8">
        <f>[1]الزجاجيات!C30</f>
        <v>20711691</v>
      </c>
      <c r="D30" s="12">
        <v>3800</v>
      </c>
      <c r="E30" s="71" t="s">
        <v>59</v>
      </c>
      <c r="F30" s="8">
        <f>[1]الزجاجيات!F30</f>
        <v>31789416</v>
      </c>
    </row>
    <row r="31" spans="1:7" ht="24.75" hidden="1" x14ac:dyDescent="0.2">
      <c r="A31" s="14"/>
      <c r="B31" s="15"/>
      <c r="C31" s="14"/>
      <c r="D31" s="14"/>
      <c r="E31" s="16"/>
      <c r="F31" s="74"/>
    </row>
    <row r="32" spans="1:7" ht="24.75" hidden="1" x14ac:dyDescent="0.2">
      <c r="A32" s="18"/>
      <c r="B32" s="18"/>
      <c r="C32" s="19">
        <f>C12-C30</f>
        <v>0</v>
      </c>
      <c r="D32" s="18"/>
      <c r="E32" s="75">
        <f>F26+F27+F28+F22</f>
        <v>115342960</v>
      </c>
    </row>
    <row r="33" spans="1:4" ht="24.75" hidden="1" x14ac:dyDescent="0.2">
      <c r="A33" s="106" t="s">
        <v>88</v>
      </c>
      <c r="B33" s="106"/>
      <c r="C33" s="76">
        <f>F21-E32</f>
        <v>0</v>
      </c>
    </row>
    <row r="34" spans="1:4" ht="24.75" hidden="1" x14ac:dyDescent="0.2">
      <c r="A34" s="106" t="s">
        <v>61</v>
      </c>
      <c r="B34" s="106"/>
      <c r="C34" s="23"/>
    </row>
    <row r="35" spans="1:4" ht="24.75" hidden="1" x14ac:dyDescent="0.2">
      <c r="A35" s="106" t="s">
        <v>89</v>
      </c>
      <c r="B35" s="106"/>
      <c r="C35" s="23"/>
    </row>
    <row r="36" spans="1:4" ht="24.75" hidden="1" x14ac:dyDescent="0.2">
      <c r="A36" s="109" t="s">
        <v>90</v>
      </c>
      <c r="B36" s="109"/>
      <c r="C36" s="23"/>
    </row>
    <row r="37" spans="1:4" ht="21.75" hidden="1" thickBot="1" x14ac:dyDescent="0.25">
      <c r="A37" s="108" t="s">
        <v>64</v>
      </c>
      <c r="B37" s="108"/>
      <c r="C37" s="108"/>
      <c r="D37" s="77"/>
    </row>
    <row r="38" spans="1:4" ht="25.5" hidden="1" thickBot="1" x14ac:dyDescent="0.25">
      <c r="A38" s="26" t="s">
        <v>65</v>
      </c>
      <c r="B38" s="27"/>
      <c r="C38" s="28" t="s">
        <v>66</v>
      </c>
      <c r="D38" s="28" t="s">
        <v>67</v>
      </c>
    </row>
    <row r="39" spans="1:4" ht="25.5" hidden="1" thickBot="1" x14ac:dyDescent="0.25">
      <c r="A39" s="29" t="s">
        <v>68</v>
      </c>
      <c r="B39" s="30"/>
      <c r="C39" s="31">
        <f>F12/F29</f>
        <v>5.7119698630090582E-3</v>
      </c>
      <c r="D39" s="31"/>
    </row>
    <row r="40" spans="1:4" ht="25.5" hidden="1" thickBot="1" x14ac:dyDescent="0.25">
      <c r="A40" s="29" t="s">
        <v>69</v>
      </c>
      <c r="B40" s="30"/>
      <c r="C40" s="31">
        <f>F12/C13</f>
        <v>1.0097851150677597E-2</v>
      </c>
      <c r="D40" s="31"/>
    </row>
    <row r="41" spans="1:4" ht="25.5" hidden="1" thickBot="1" x14ac:dyDescent="0.25">
      <c r="A41" s="29" t="s">
        <v>70</v>
      </c>
      <c r="B41" s="30"/>
      <c r="C41" s="31">
        <f>C26/C11</f>
        <v>0.11626673384230839</v>
      </c>
      <c r="D41" s="31"/>
    </row>
    <row r="42" spans="1:4" ht="25.5" hidden="1" thickBot="1" x14ac:dyDescent="0.25">
      <c r="A42" s="29" t="s">
        <v>71</v>
      </c>
      <c r="B42" s="30"/>
      <c r="C42" s="31">
        <f>C25/C11</f>
        <v>5.5078761716600567E-2</v>
      </c>
      <c r="D42" s="31"/>
    </row>
    <row r="43" spans="1:4" ht="25.5" hidden="1" thickBot="1" x14ac:dyDescent="0.25">
      <c r="A43" s="29" t="s">
        <v>72</v>
      </c>
      <c r="B43" s="30"/>
      <c r="C43" s="31"/>
      <c r="D43" s="31">
        <f>F22/C29*100</f>
        <v>-104.22818992590079</v>
      </c>
    </row>
    <row r="44" spans="1:4" ht="25.5" hidden="1" thickBot="1" x14ac:dyDescent="0.25">
      <c r="A44" s="29" t="s">
        <v>73</v>
      </c>
      <c r="B44" s="30"/>
      <c r="C44" s="31"/>
      <c r="D44" s="31">
        <f>C9/C30*100</f>
        <v>0</v>
      </c>
    </row>
    <row r="45" spans="1:4" ht="25.5" hidden="1" thickBot="1" x14ac:dyDescent="0.25">
      <c r="A45" s="29" t="s">
        <v>74</v>
      </c>
      <c r="B45" s="30"/>
      <c r="C45" s="31">
        <f>C29/F19</f>
        <v>-1.6159194584486878</v>
      </c>
      <c r="D45" s="31"/>
    </row>
    <row r="46" spans="1:4" ht="25.5" hidden="1" thickBot="1" x14ac:dyDescent="0.25">
      <c r="A46" s="29" t="s">
        <v>75</v>
      </c>
      <c r="B46" s="30"/>
      <c r="C46" s="31">
        <f>F22/F17</f>
        <v>1.5449249643372445</v>
      </c>
      <c r="D46" s="31"/>
    </row>
    <row r="47" spans="1:4" ht="25.5" hidden="1" thickBot="1" x14ac:dyDescent="0.25">
      <c r="A47" s="29" t="s">
        <v>76</v>
      </c>
      <c r="B47" s="30"/>
      <c r="C47" s="31"/>
      <c r="D47" s="31">
        <f>C7/C30*100</f>
        <v>-427.65196719089715</v>
      </c>
    </row>
    <row r="48" spans="1:4" ht="25.5" hidden="1" thickBot="1" x14ac:dyDescent="0.25">
      <c r="A48" s="29" t="s">
        <v>77</v>
      </c>
      <c r="B48" s="30"/>
      <c r="C48" s="31">
        <f>F22/C4</f>
        <v>7.2744484752534166</v>
      </c>
      <c r="D48" s="31"/>
    </row>
    <row r="49" spans="1:4" ht="25.5" hidden="1" thickBot="1" x14ac:dyDescent="0.25">
      <c r="A49" s="102" t="s">
        <v>78</v>
      </c>
      <c r="B49" s="102"/>
      <c r="C49" s="33">
        <f>F12/C52</f>
        <v>0.33745512769522501</v>
      </c>
      <c r="D49" s="33"/>
    </row>
    <row r="50" spans="1:4" ht="21.75" hidden="1" thickBot="1" x14ac:dyDescent="0.25">
      <c r="A50" s="103" t="s">
        <v>79</v>
      </c>
      <c r="B50" s="103"/>
      <c r="C50" s="33">
        <f>F9/C17</f>
        <v>6.4467930743740076E-2</v>
      </c>
      <c r="D50" s="33"/>
    </row>
    <row r="51" spans="1:4" hidden="1" x14ac:dyDescent="0.2"/>
    <row r="52" spans="1:4" hidden="1" x14ac:dyDescent="0.2">
      <c r="A52" s="1" t="s">
        <v>80</v>
      </c>
      <c r="C52" s="1">
        <f>[1]الزجاجيات!C102</f>
        <v>389717</v>
      </c>
    </row>
    <row r="53" spans="1:4" hidden="1" x14ac:dyDescent="0.2"/>
    <row r="54" spans="1:4" hidden="1" x14ac:dyDescent="0.2"/>
    <row r="55" spans="1:4" hidden="1" x14ac:dyDescent="0.2">
      <c r="C55" s="1">
        <v>0</v>
      </c>
    </row>
    <row r="56" spans="1:4" hidden="1" x14ac:dyDescent="0.2"/>
    <row r="57" spans="1:4" hidden="1" x14ac:dyDescent="0.2"/>
    <row r="58" spans="1:4" hidden="1" x14ac:dyDescent="0.2"/>
    <row r="59" spans="1:4" hidden="1" x14ac:dyDescent="0.2"/>
    <row r="60" spans="1:4" hidden="1" x14ac:dyDescent="0.2"/>
    <row r="61" spans="1:4" hidden="1" x14ac:dyDescent="0.2"/>
    <row r="62" spans="1:4" hidden="1" x14ac:dyDescent="0.2"/>
    <row r="63" spans="1:4" hidden="1" x14ac:dyDescent="0.2"/>
    <row r="64" spans="1: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spans="5:5" hidden="1" x14ac:dyDescent="0.2"/>
    <row r="114" spans="5:5" hidden="1" x14ac:dyDescent="0.2"/>
    <row r="115" spans="5:5" hidden="1" x14ac:dyDescent="0.2"/>
    <row r="116" spans="5:5" hidden="1" x14ac:dyDescent="0.2"/>
    <row r="117" spans="5:5" hidden="1" x14ac:dyDescent="0.2"/>
    <row r="118" spans="5:5" hidden="1" x14ac:dyDescent="0.2"/>
    <row r="119" spans="5:5" hidden="1" x14ac:dyDescent="0.2"/>
    <row r="122" spans="5:5" x14ac:dyDescent="0.2">
      <c r="E122" s="35"/>
    </row>
  </sheetData>
  <mergeCells count="9">
    <mergeCell ref="A37:C37"/>
    <mergeCell ref="A49:B49"/>
    <mergeCell ref="A50:B50"/>
    <mergeCell ref="A1:F1"/>
    <mergeCell ref="A2:E2"/>
    <mergeCell ref="A33:B33"/>
    <mergeCell ref="A34:B34"/>
    <mergeCell ref="A35:B35"/>
    <mergeCell ref="A36:B36"/>
  </mergeCells>
  <printOptions horizontalCentered="1" verticalCentered="1"/>
  <pageMargins left="0.70866141732283505" right="0.98425196850393704" top="0.511811023622047" bottom="0.35433070866141703" header="0.31496062992126" footer="0.196850393700787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rightToLeft="1" view="pageBreakPreview" zoomScaleSheetLayoutView="100" workbookViewId="0">
      <selection activeCell="G9" sqref="G9"/>
    </sheetView>
  </sheetViews>
  <sheetFormatPr defaultRowHeight="16.5" customHeight="1" x14ac:dyDescent="0.2"/>
  <cols>
    <col min="1" max="1" width="7.7109375" style="1" customWidth="1"/>
    <col min="2" max="2" width="48.140625" style="1" customWidth="1"/>
    <col min="3" max="3" width="18.28515625" style="1" customWidth="1"/>
    <col min="4" max="4" width="9" style="1" customWidth="1"/>
    <col min="5" max="5" width="48.140625" style="1" customWidth="1"/>
    <col min="6" max="6" width="13.7109375" style="1" customWidth="1"/>
    <col min="7" max="7" width="9.140625" style="1"/>
    <col min="8" max="9" width="10" style="1" bestFit="1" customWidth="1"/>
    <col min="10" max="16384" width="9.140625" style="1"/>
  </cols>
  <sheetData>
    <row r="1" spans="1:6" ht="16.5" customHeight="1" x14ac:dyDescent="0.2">
      <c r="A1" s="104" t="s">
        <v>91</v>
      </c>
      <c r="B1" s="104"/>
      <c r="C1" s="104"/>
      <c r="D1" s="104"/>
      <c r="E1" s="104"/>
      <c r="F1" s="104"/>
    </row>
    <row r="2" spans="1:6" ht="16.5" hidden="1" customHeight="1" x14ac:dyDescent="0.2">
      <c r="A2" s="110" t="s">
        <v>92</v>
      </c>
      <c r="B2" s="110"/>
      <c r="C2" s="110"/>
      <c r="D2" s="110"/>
      <c r="E2" s="110"/>
      <c r="F2" s="110"/>
    </row>
    <row r="3" spans="1:6" ht="16.5" customHeight="1" thickBot="1" x14ac:dyDescent="0.25">
      <c r="A3" s="105" t="s">
        <v>100</v>
      </c>
      <c r="B3" s="105"/>
      <c r="C3" s="105"/>
      <c r="D3" s="105"/>
      <c r="E3" s="105"/>
      <c r="F3" s="2" t="s">
        <v>1</v>
      </c>
    </row>
    <row r="4" spans="1:6" ht="16.5" customHeight="1" thickBot="1" x14ac:dyDescent="0.25">
      <c r="A4" s="36" t="s">
        <v>2</v>
      </c>
      <c r="B4" s="37" t="s">
        <v>3</v>
      </c>
      <c r="C4" s="38" t="s">
        <v>4</v>
      </c>
      <c r="D4" s="36" t="s">
        <v>2</v>
      </c>
      <c r="E4" s="39" t="s">
        <v>5</v>
      </c>
      <c r="F4" s="38" t="s">
        <v>4</v>
      </c>
    </row>
    <row r="5" spans="1:6" ht="16.5" customHeight="1" x14ac:dyDescent="0.2">
      <c r="A5" s="6">
        <v>100</v>
      </c>
      <c r="B5" s="69" t="s">
        <v>7</v>
      </c>
      <c r="C5" s="8">
        <f>[1]الفولاذية!C4+[1]اور!C4+[1]ديالى!C4+'[1]ابن ماجد'!C4+[1]الزوراء!C5+'[1]المعدات الهندسية'!C4</f>
        <v>47253785</v>
      </c>
      <c r="D5" s="6">
        <v>2100</v>
      </c>
      <c r="E5" s="69" t="s">
        <v>8</v>
      </c>
      <c r="F5" s="8">
        <f>[1]الفولاذية!F4+[1]اور!F4+[1]ديالى!F4+'[1]ابن ماجد'!F4+[1]الزوراء!F5+'[1]المعدات الهندسية'!F4</f>
        <v>159955738</v>
      </c>
    </row>
    <row r="6" spans="1:6" ht="16.5" customHeight="1" x14ac:dyDescent="0.2">
      <c r="A6" s="9">
        <v>200</v>
      </c>
      <c r="B6" s="70" t="s">
        <v>9</v>
      </c>
      <c r="C6" s="11">
        <f>[1]الفولاذية!C5+[1]اور!C5+[1]ديالى!C5+'[1]ابن ماجد'!C5+[1]الزوراء!C6+'[1]المعدات الهندسية'!C5</f>
        <v>-373736957</v>
      </c>
      <c r="D6" s="9">
        <v>2200</v>
      </c>
      <c r="E6" s="70" t="s">
        <v>10</v>
      </c>
      <c r="F6" s="11">
        <f>[1]الفولاذية!F5+[1]اور!F5+[1]ديالى!F5+'[1]ابن ماجد'!F5+[1]الزوراء!F6+'[1]المعدات الهندسية'!F5</f>
        <v>190824519</v>
      </c>
    </row>
    <row r="7" spans="1:6" ht="16.5" customHeight="1" x14ac:dyDescent="0.2">
      <c r="A7" s="12">
        <v>300</v>
      </c>
      <c r="B7" s="71" t="s">
        <v>11</v>
      </c>
      <c r="C7" s="8">
        <f>[1]الفولاذية!C6+[1]اور!C6+[1]ديالى!C6+'[1]ابن ماجد'!C6+[1]الزوراء!C7+'[1]المعدات الهندسية'!C6</f>
        <v>0</v>
      </c>
      <c r="D7" s="12">
        <v>2300</v>
      </c>
      <c r="E7" s="71" t="s">
        <v>12</v>
      </c>
      <c r="F7" s="8">
        <f>[1]الفولاذية!F6+[1]اور!F6+[1]ديالى!F6+'[1]ابن ماجد'!F6+[1]الزوراء!F7+'[1]المعدات الهندسية'!F6</f>
        <v>275239984</v>
      </c>
    </row>
    <row r="8" spans="1:6" ht="16.5" customHeight="1" x14ac:dyDescent="0.2">
      <c r="A8" s="9">
        <v>400</v>
      </c>
      <c r="B8" s="70" t="s">
        <v>13</v>
      </c>
      <c r="C8" s="11">
        <f>[1]الفولاذية!C7+[1]اور!C7+[1]ديالى!C7+'[1]ابن ماجد'!C7+[1]الزوراء!C8+'[1]المعدات الهندسية'!C7</f>
        <v>-326483172</v>
      </c>
      <c r="D8" s="9">
        <v>2310</v>
      </c>
      <c r="E8" s="70" t="s">
        <v>14</v>
      </c>
      <c r="F8" s="11">
        <f>[1]الفولاذية!F7+[1]اور!F7+[1]ديالى!F7+'[1]ابن ماجد'!F7+[1]الزوراء!F8+'[1]المعدات الهندسية'!F7</f>
        <v>136002288</v>
      </c>
    </row>
    <row r="9" spans="1:6" ht="16.5" customHeight="1" x14ac:dyDescent="0.2">
      <c r="A9" s="12">
        <v>500</v>
      </c>
      <c r="B9" s="71" t="s">
        <v>15</v>
      </c>
      <c r="C9" s="8">
        <f>[1]الفولاذية!C8+[1]اور!C8+[1]ديالى!C8+'[1]ابن ماجد'!C8+[1]الزوراء!C9+'[1]المعدات الهندسية'!C8</f>
        <v>-13770790</v>
      </c>
      <c r="D9" s="12">
        <v>2320</v>
      </c>
      <c r="E9" s="71" t="s">
        <v>16</v>
      </c>
      <c r="F9" s="8">
        <f>[1]الفولاذية!F8+[1]اور!F8+[1]ديالى!F8+'[1]ابن ماجد'!F8+[1]الزوراء!F9+'[1]المعدات الهندسية'!F8</f>
        <v>139237696</v>
      </c>
    </row>
    <row r="10" spans="1:6" ht="16.5" customHeight="1" x14ac:dyDescent="0.2">
      <c r="A10" s="9">
        <v>600</v>
      </c>
      <c r="B10" s="70" t="s">
        <v>17</v>
      </c>
      <c r="C10" s="11">
        <f>[1]الفولاذية!C9+[1]اور!C9+[1]ديالى!C9+'[1]ابن ماجد'!C9+[1]الزوراء!C10+'[1]المعدات الهندسية'!C9</f>
        <v>557397218</v>
      </c>
      <c r="D10" s="9">
        <v>2400</v>
      </c>
      <c r="E10" s="70" t="s">
        <v>18</v>
      </c>
      <c r="F10" s="11">
        <f>[1]الفولاذية!F9+[1]اور!F9+[1]ديالى!F9+'[1]ابن ماجد'!F9+[1]الزوراء!F10+'[1]المعدات الهندسية'!F9</f>
        <v>149017075</v>
      </c>
    </row>
    <row r="11" spans="1:6" ht="16.5" customHeight="1" x14ac:dyDescent="0.2">
      <c r="A11" s="12">
        <v>700</v>
      </c>
      <c r="B11" s="71" t="s">
        <v>19</v>
      </c>
      <c r="C11" s="8">
        <f>[1]الفولاذية!C10+[1]اور!C10+[1]ديالى!C10+'[1]ابن ماجد'!C10+[1]الزوراء!C11+'[1]المعدات الهندسية'!C10</f>
        <v>217143256</v>
      </c>
      <c r="D11" s="12">
        <v>2500</v>
      </c>
      <c r="E11" s="71" t="s">
        <v>20</v>
      </c>
      <c r="F11" s="8">
        <f>[1]الفولاذية!F10+[1]اور!F10+[1]ديالى!F10+'[1]ابن ماجد'!F10+[1]الزوراء!F11+'[1]المعدات الهندسية'!F10</f>
        <v>191017</v>
      </c>
    </row>
    <row r="12" spans="1:6" ht="16.5" customHeight="1" x14ac:dyDescent="0.2">
      <c r="A12" s="9">
        <v>800</v>
      </c>
      <c r="B12" s="70" t="s">
        <v>21</v>
      </c>
      <c r="C12" s="11">
        <f>[1]الفولاذية!C11+[1]اور!C11+[1]ديالى!C11+'[1]ابن ماجد'!C11+[1]الزوراء!C12+'[1]المعدات الهندسية'!C11</f>
        <v>919675193</v>
      </c>
      <c r="D12" s="9">
        <v>2600</v>
      </c>
      <c r="E12" s="70" t="s">
        <v>22</v>
      </c>
      <c r="F12" s="11">
        <f>[1]الفولاذية!F11+[1]اور!F11+[1]ديالى!F11+'[1]ابن ماجد'!F11+[1]الزوراء!F12+'[1]المعدات الهندسية'!F11</f>
        <v>2608781</v>
      </c>
    </row>
    <row r="13" spans="1:6" ht="16.5" customHeight="1" x14ac:dyDescent="0.2">
      <c r="A13" s="12">
        <v>900</v>
      </c>
      <c r="B13" s="71" t="s">
        <v>23</v>
      </c>
      <c r="C13" s="8">
        <f>[1]الفولاذية!C12+[1]اور!C12+[1]ديالى!C12+'[1]ابن ماجد'!C12+[1]الزوراء!C13+'[1]المعدات الهندسية'!C12</f>
        <v>1136818449</v>
      </c>
      <c r="D13" s="12">
        <v>2700</v>
      </c>
      <c r="E13" s="71" t="s">
        <v>24</v>
      </c>
      <c r="F13" s="8">
        <f>[1]الفولاذية!F12+[1]اور!F12+[1]ديالى!F12+'[1]ابن ماجد'!F12+[1]الزوراء!F13+'[1]المعدات الهندسية'!F12</f>
        <v>151816873</v>
      </c>
    </row>
    <row r="14" spans="1:6" ht="16.5" customHeight="1" x14ac:dyDescent="0.2">
      <c r="A14" s="9">
        <v>1000</v>
      </c>
      <c r="B14" s="70" t="s">
        <v>25</v>
      </c>
      <c r="C14" s="11">
        <f>[1]الفولاذية!C13+[1]اور!C13+[1]ديالى!C13+'[1]ابن ماجد'!C13+[1]الزوراء!C14+'[1]المعدات الهندسية'!C13</f>
        <v>266919124</v>
      </c>
      <c r="D14" s="9">
        <v>2800</v>
      </c>
      <c r="E14" s="70" t="s">
        <v>26</v>
      </c>
      <c r="F14" s="11">
        <f>[1]الفولاذية!F13+[1]اور!F13+[1]ديالى!F13+'[1]ابن ماجد'!F13+[1]الزوراء!F14+'[1]المعدات الهندسية'!F13</f>
        <v>98784635</v>
      </c>
    </row>
    <row r="15" spans="1:6" ht="16.5" customHeight="1" x14ac:dyDescent="0.2">
      <c r="A15" s="12">
        <v>1010</v>
      </c>
      <c r="B15" s="71" t="s">
        <v>27</v>
      </c>
      <c r="C15" s="8">
        <f>[1]الفولاذية!C14+[1]اور!C14+[1]ديالى!C14+'[1]ابن ماجد'!C14+[1]الزوراء!C15+'[1]المعدات الهندسية'!C14</f>
        <v>748215</v>
      </c>
      <c r="D15" s="12">
        <v>2900</v>
      </c>
      <c r="E15" s="71" t="s">
        <v>28</v>
      </c>
      <c r="F15" s="8">
        <f>[1]الفولاذية!F14+[1]اور!F14+[1]ديالى!F14+'[1]ابن ماجد'!F14+[1]الزوراء!F15+'[1]المعدات الهندسية'!F14</f>
        <v>53032238</v>
      </c>
    </row>
    <row r="16" spans="1:6" ht="16.5" customHeight="1" x14ac:dyDescent="0.2">
      <c r="A16" s="9">
        <v>1100</v>
      </c>
      <c r="B16" s="70" t="s">
        <v>29</v>
      </c>
      <c r="C16" s="11">
        <f>[1]الفولاذية!C15+[1]اور!C15+[1]ديالى!C15+'[1]ابن ماجد'!C15+[1]الزوراء!C16+'[1]المعدات الهندسية'!C15</f>
        <v>144163851</v>
      </c>
      <c r="D16" s="9">
        <v>3000</v>
      </c>
      <c r="E16" s="70" t="s">
        <v>30</v>
      </c>
      <c r="F16" s="11">
        <f>[1]الفولاذية!F15+[1]اور!F15+[1]ديالى!F15+'[1]ابن ماجد'!F15+[1]الزوراء!F16+'[1]المعدات الهندسية'!F15</f>
        <v>0</v>
      </c>
    </row>
    <row r="17" spans="1:6" ht="16.5" customHeight="1" x14ac:dyDescent="0.2">
      <c r="A17" s="12">
        <v>1200</v>
      </c>
      <c r="B17" s="71" t="s">
        <v>31</v>
      </c>
      <c r="C17" s="8">
        <f>[1]الفولاذية!C16+[1]اور!C16+[1]ديالى!C16+'[1]ابن ماجد'!C16+[1]الزوراء!C17+'[1]المعدات الهندسية'!C16</f>
        <v>123503488</v>
      </c>
      <c r="D17" s="12">
        <v>3100</v>
      </c>
      <c r="E17" s="71" t="s">
        <v>32</v>
      </c>
      <c r="F17" s="8">
        <f>[1]الفولاذية!F16+[1]اور!F16+[1]ديالى!F16+'[1]ابن ماجد'!F16+[1]الزوراء!F17+'[1]المعدات الهندسية'!F16</f>
        <v>142617890</v>
      </c>
    </row>
    <row r="18" spans="1:6" ht="16.5" customHeight="1" x14ac:dyDescent="0.2">
      <c r="A18" s="9">
        <v>1300</v>
      </c>
      <c r="B18" s="70" t="s">
        <v>33</v>
      </c>
      <c r="C18" s="11">
        <f>[1]الفولاذية!C17+[1]اور!C17+[1]ديالى!C17+'[1]ابن ماجد'!C17+[1]الزوراء!C18+'[1]المعدات الهندسية'!C17</f>
        <v>282465185</v>
      </c>
      <c r="D18" s="9">
        <v>3200</v>
      </c>
      <c r="E18" s="70" t="s">
        <v>34</v>
      </c>
      <c r="F18" s="11">
        <f>[1]الفولاذية!F17+[1]اور!F17+[1]ديالى!F17+'[1]ابن ماجد'!F17+[1]الزوراء!F18+'[1]المعدات الهندسية'!F17</f>
        <v>195650128</v>
      </c>
    </row>
    <row r="19" spans="1:6" ht="16.5" customHeight="1" x14ac:dyDescent="0.2">
      <c r="A19" s="12">
        <v>1310</v>
      </c>
      <c r="B19" s="71" t="s">
        <v>35</v>
      </c>
      <c r="C19" s="8">
        <f>[1]الفولاذية!C18+[1]اور!C18+[1]ديالى!C18+'[1]ابن ماجد'!C18+[1]الزوراء!C19+'[1]المعدات الهندسية'!C18</f>
        <v>121887135</v>
      </c>
      <c r="D19" s="12">
        <v>3300</v>
      </c>
      <c r="E19" s="71" t="s">
        <v>36</v>
      </c>
      <c r="F19" s="8">
        <f>[1]الفولاذية!F18+[1]اور!F18+[1]ديالى!F18+'[1]ابن ماجد'!F18+[1]الزوراء!F19+'[1]المعدات الهندسية'!F18</f>
        <v>21594229</v>
      </c>
    </row>
    <row r="20" spans="1:6" ht="16.5" customHeight="1" x14ac:dyDescent="0.2">
      <c r="A20" s="9">
        <v>1320</v>
      </c>
      <c r="B20" s="70" t="s">
        <v>37</v>
      </c>
      <c r="C20" s="11">
        <f>[1]الفولاذية!C19+[1]اور!C19+[1]ديالى!C19+'[1]ابن ماجد'!C19+[1]الزوراء!C20+'[1]المعدات الهندسية'!C19</f>
        <v>32358720</v>
      </c>
      <c r="D20" s="9">
        <v>3400</v>
      </c>
      <c r="E20" s="70" t="s">
        <v>38</v>
      </c>
      <c r="F20" s="11">
        <f>[1]الفولاذية!F19+[1]اور!F19+[1]ديالى!F19+'[1]ابن ماجد'!F19+[1]الزوراء!F20+'[1]المعدات الهندسية'!F19</f>
        <v>174055899</v>
      </c>
    </row>
    <row r="21" spans="1:6" ht="16.5" customHeight="1" x14ac:dyDescent="0.2">
      <c r="A21" s="12">
        <v>1330</v>
      </c>
      <c r="B21" s="71" t="s">
        <v>39</v>
      </c>
      <c r="C21" s="8">
        <f>[1]الفولاذية!C20+[1]اور!C20+[1]ديالى!C20+'[1]ابن ماجد'!C20+[1]الزوراء!C21+'[1]المعدات الهندسية'!C20</f>
        <v>99946417</v>
      </c>
      <c r="D21" s="12">
        <v>3500</v>
      </c>
      <c r="E21" s="71" t="s">
        <v>40</v>
      </c>
      <c r="F21" s="8">
        <f>[1]الفولاذية!F20+[1]اور!F20+[1]ديالى!F20+'[1]ابن ماجد'!F20+[1]الزوراء!F21+'[1]المعدات الهندسية'!F20</f>
        <v>-13306452</v>
      </c>
    </row>
    <row r="22" spans="1:6" ht="16.5" customHeight="1" x14ac:dyDescent="0.2">
      <c r="A22" s="9">
        <v>1340</v>
      </c>
      <c r="B22" s="70" t="s">
        <v>41</v>
      </c>
      <c r="C22" s="11">
        <f>[1]الفولاذية!C21+[1]اور!C21+[1]ديالى!C21+'[1]ابن ماجد'!C21+[1]الزوراء!C22+'[1]المعدات الهندسية'!C21</f>
        <v>41</v>
      </c>
      <c r="D22" s="9">
        <v>3600</v>
      </c>
      <c r="E22" s="70" t="s">
        <v>42</v>
      </c>
      <c r="F22" s="11">
        <f>[1]الفولاذية!F21+[1]اور!F21+[1]ديالى!F21+'[1]ابن ماجد'!F21+[1]الزوراء!F22+'[1]المعدات الهندسية'!F21</f>
        <v>160749447</v>
      </c>
    </row>
    <row r="23" spans="1:6" ht="16.5" customHeight="1" x14ac:dyDescent="0.2">
      <c r="A23" s="12">
        <v>1350</v>
      </c>
      <c r="B23" s="71" t="s">
        <v>43</v>
      </c>
      <c r="C23" s="8">
        <f>[1]الفولاذية!C22+[1]اور!C22+[1]ديالى!C22+'[1]ابن ماجد'!C22+[1]الزوراء!C23+'[1]المعدات الهندسية'!C22</f>
        <v>5818624</v>
      </c>
      <c r="D23" s="12">
        <v>3620</v>
      </c>
      <c r="E23" s="71" t="s">
        <v>44</v>
      </c>
      <c r="F23" s="8">
        <f>[1]الفولاذية!F22+[1]اور!F22+[1]ديالى!F22+'[1]ابن ماجد'!F22+[1]الزوراء!F23+'[1]المعدات الهندسية'!F22</f>
        <v>528184</v>
      </c>
    </row>
    <row r="24" spans="1:6" ht="16.5" customHeight="1" x14ac:dyDescent="0.2">
      <c r="A24" s="9">
        <v>1360</v>
      </c>
      <c r="B24" s="70" t="s">
        <v>45</v>
      </c>
      <c r="C24" s="11">
        <f>[1]الفولاذية!C23+[1]اور!C23+[1]ديالى!C23+'[1]ابن ماجد'!C23+[1]الزوراء!C24+'[1]المعدات الهندسية'!C23</f>
        <v>22454248</v>
      </c>
      <c r="D24" s="9">
        <v>3621</v>
      </c>
      <c r="E24" s="70" t="s">
        <v>9</v>
      </c>
      <c r="F24" s="11">
        <f>[1]الفولاذية!F23+[1]اور!F23+[1]ديالى!F23+'[1]ابن ماجد'!F23+[1]الزوراء!F24+'[1]المعدات الهندسية'!F23</f>
        <v>528184</v>
      </c>
    </row>
    <row r="25" spans="1:6" ht="16.5" customHeight="1" x14ac:dyDescent="0.2">
      <c r="A25" s="12">
        <v>1400</v>
      </c>
      <c r="B25" s="71" t="s">
        <v>46</v>
      </c>
      <c r="C25" s="8">
        <f>[1]الفولاذية!C24+[1]اور!C24+[1]ديالى!C24+'[1]ابن ماجد'!C24+[1]الزوراء!C25+'[1]المعدات الهندسية'!C24</f>
        <v>589326696</v>
      </c>
      <c r="D25" s="12">
        <v>3622</v>
      </c>
      <c r="E25" s="71" t="s">
        <v>47</v>
      </c>
      <c r="F25" s="8">
        <f>[1]الفولاذية!F24+[1]اور!F24+[1]ديالى!F24+'[1]ابن ماجد'!F24+[1]الزوراء!F25+'[1]المعدات الهندسية'!F24</f>
        <v>0</v>
      </c>
    </row>
    <row r="26" spans="1:6" ht="16.5" customHeight="1" x14ac:dyDescent="0.2">
      <c r="A26" s="9">
        <v>1500</v>
      </c>
      <c r="B26" s="70" t="s">
        <v>48</v>
      </c>
      <c r="C26" s="11">
        <f>[1]الفولاذية!C25+[1]اور!C25+[1]ديالى!C25+'[1]ابن ماجد'!C25+[1]الزوراء!C26+'[1]المعدات الهندسية'!C25</f>
        <v>141244951</v>
      </c>
      <c r="D26" s="9">
        <v>3623</v>
      </c>
      <c r="E26" s="70" t="s">
        <v>49</v>
      </c>
      <c r="F26" s="11">
        <f>[1]الفولاذية!F25+[1]اور!F25+[1]ديالى!F25+'[1]ابن ماجد'!F25+[1]الزوراء!F26+'[1]المعدات الهندسية'!F25</f>
        <v>0</v>
      </c>
    </row>
    <row r="27" spans="1:6" ht="16.5" customHeight="1" x14ac:dyDescent="0.2">
      <c r="A27" s="12">
        <v>1600</v>
      </c>
      <c r="B27" s="71" t="s">
        <v>50</v>
      </c>
      <c r="C27" s="8">
        <f>[1]الفولاذية!C26+[1]اور!C26+[1]ديالى!C26+'[1]ابن ماجد'!C26+[1]الزوراء!C27+'[1]المعدات الهندسية'!C26</f>
        <v>1013036832</v>
      </c>
      <c r="D27" s="12">
        <v>3630</v>
      </c>
      <c r="E27" s="71" t="s">
        <v>51</v>
      </c>
      <c r="F27" s="8">
        <f>[1]الفولاذية!F26+[1]اور!F26+[1]ديالى!F26+'[1]ابن ماجد'!F26+[1]الزوراء!F27+'[1]المعدات الهندسية'!F26</f>
        <v>160221263</v>
      </c>
    </row>
    <row r="28" spans="1:6" ht="16.5" customHeight="1" x14ac:dyDescent="0.2">
      <c r="A28" s="9">
        <v>1700</v>
      </c>
      <c r="B28" s="70" t="s">
        <v>52</v>
      </c>
      <c r="C28" s="11">
        <f>[1]الفولاذية!C27+[1]اور!C27+[1]ديالى!C27+'[1]ابن ماجد'!C27+[1]الزوراء!C28+'[1]المعدات الهندسية'!C27</f>
        <v>93361639</v>
      </c>
      <c r="D28" s="9">
        <v>3640</v>
      </c>
      <c r="E28" s="70" t="s">
        <v>53</v>
      </c>
      <c r="F28" s="11">
        <f>[1]الفولاذية!F27+[1]اور!F27+[1]ديالى!F27+'[1]ابن ماجد'!F27+[1]الزوراء!F28+'[1]المعدات الهندسية'!F27</f>
        <v>0</v>
      </c>
    </row>
    <row r="29" spans="1:6" ht="16.5" customHeight="1" x14ac:dyDescent="0.2">
      <c r="A29" s="12">
        <v>1800</v>
      </c>
      <c r="B29" s="71" t="s">
        <v>54</v>
      </c>
      <c r="C29" s="8">
        <f>[1]الفولاذية!C28+[1]اور!C28+[1]ديالى!C28+'[1]ابن ماجد'!C28+[1]الزوراء!C29+'[1]المعدات الهندسية'!C28</f>
        <v>278129</v>
      </c>
      <c r="D29" s="12">
        <v>3650</v>
      </c>
      <c r="E29" s="71" t="s">
        <v>55</v>
      </c>
      <c r="F29" s="8">
        <f>[1]الفولاذية!F28+[1]اور!F28+[1]ديالى!F28+'[1]ابن ماجد'!F28+[1]الزوراء!F29+'[1]المعدات الهندسية'!F28</f>
        <v>0</v>
      </c>
    </row>
    <row r="30" spans="1:6" ht="16.5" customHeight="1" x14ac:dyDescent="0.2">
      <c r="A30" s="9">
        <v>1900</v>
      </c>
      <c r="B30" s="70" t="s">
        <v>56</v>
      </c>
      <c r="C30" s="11">
        <f>[1]الفولاذية!C29+[1]اور!C29+[1]ديالى!C29+'[1]ابن ماجد'!C29+[1]الزوراء!C30+'[1]المعدات الهندسية'!C29</f>
        <v>217143256</v>
      </c>
      <c r="D30" s="9">
        <v>3700</v>
      </c>
      <c r="E30" s="70" t="s">
        <v>57</v>
      </c>
      <c r="F30" s="11">
        <f>[1]الفولاذية!F29+[1]اور!F29+[1]ديالى!F29+'[1]ابن ماجد'!F29+[1]الزوراء!F30+'[1]المعدات الهندسية'!F29</f>
        <v>160221263</v>
      </c>
    </row>
    <row r="31" spans="1:6" ht="16.5" customHeight="1" x14ac:dyDescent="0.2">
      <c r="A31" s="12">
        <v>2000</v>
      </c>
      <c r="B31" s="13" t="s">
        <v>58</v>
      </c>
      <c r="C31" s="8">
        <f>[1]الفولاذية!C30+[1]اور!C30+[1]ديالى!C30+'[1]ابن ماجد'!C30+[1]الزوراء!C31+'[1]المعدات الهندسية'!C30</f>
        <v>1136818449</v>
      </c>
      <c r="D31" s="12">
        <v>3800</v>
      </c>
      <c r="E31" s="71" t="s">
        <v>59</v>
      </c>
      <c r="F31" s="8">
        <f>[1]الفولاذية!F30+[1]اور!F30+[1]ديالى!F30+'[1]ابن ماجد'!F30+[1]الزوراء!F31+'[1]المعدات الهندسية'!F30</f>
        <v>13834636</v>
      </c>
    </row>
    <row r="32" spans="1:6" ht="16.5" hidden="1" customHeight="1" x14ac:dyDescent="0.2">
      <c r="A32" s="14"/>
      <c r="B32" s="15"/>
      <c r="C32" s="14"/>
      <c r="D32" s="14"/>
      <c r="E32" s="16"/>
      <c r="F32" s="74"/>
    </row>
    <row r="33" spans="1:5" ht="16.5" hidden="1" customHeight="1" x14ac:dyDescent="0.2">
      <c r="A33" s="18"/>
      <c r="B33" s="18"/>
      <c r="C33" s="19">
        <f>C13-C31</f>
        <v>0</v>
      </c>
      <c r="D33" s="18"/>
      <c r="E33" s="75">
        <f>F27+F28+F29+F23</f>
        <v>160749447</v>
      </c>
    </row>
    <row r="34" spans="1:5" ht="16.5" hidden="1" customHeight="1" x14ac:dyDescent="0.2">
      <c r="A34" s="106" t="s">
        <v>88</v>
      </c>
      <c r="B34" s="106"/>
      <c r="C34" s="76">
        <f>F22-E33</f>
        <v>0</v>
      </c>
    </row>
    <row r="35" spans="1:5" ht="16.5" hidden="1" customHeight="1" x14ac:dyDescent="0.2">
      <c r="A35" s="106" t="s">
        <v>61</v>
      </c>
      <c r="B35" s="106"/>
      <c r="C35" s="23"/>
    </row>
    <row r="36" spans="1:5" ht="16.5" hidden="1" customHeight="1" x14ac:dyDescent="0.2">
      <c r="A36" s="106" t="s">
        <v>89</v>
      </c>
      <c r="B36" s="106"/>
      <c r="C36" s="23"/>
    </row>
    <row r="37" spans="1:5" ht="16.5" hidden="1" customHeight="1" x14ac:dyDescent="0.2">
      <c r="A37" s="109" t="s">
        <v>90</v>
      </c>
      <c r="B37" s="109"/>
      <c r="C37" s="23"/>
    </row>
    <row r="38" spans="1:5" ht="16.5" hidden="1" customHeight="1" thickBot="1" x14ac:dyDescent="0.25">
      <c r="A38" s="108" t="s">
        <v>64</v>
      </c>
      <c r="B38" s="108"/>
      <c r="C38" s="108"/>
      <c r="D38" s="77"/>
    </row>
    <row r="39" spans="1:5" ht="16.5" hidden="1" customHeight="1" thickBot="1" x14ac:dyDescent="0.25">
      <c r="A39" s="26" t="s">
        <v>65</v>
      </c>
      <c r="B39" s="27"/>
      <c r="C39" s="28" t="s">
        <v>66</v>
      </c>
      <c r="D39" s="28" t="s">
        <v>67</v>
      </c>
    </row>
    <row r="40" spans="1:5" ht="16.5" hidden="1" customHeight="1" thickBot="1" x14ac:dyDescent="0.25">
      <c r="A40" s="29" t="s">
        <v>68</v>
      </c>
      <c r="B40" s="30"/>
      <c r="C40" s="31">
        <f>F13/F30</f>
        <v>0.94754510205053122</v>
      </c>
      <c r="D40" s="31"/>
    </row>
    <row r="41" spans="1:5" ht="16.5" hidden="1" customHeight="1" thickBot="1" x14ac:dyDescent="0.25">
      <c r="A41" s="29" t="s">
        <v>69</v>
      </c>
      <c r="B41" s="30"/>
      <c r="C41" s="31">
        <f>F13/C14</f>
        <v>0.56877480610943409</v>
      </c>
      <c r="D41" s="31"/>
    </row>
    <row r="42" spans="1:5" ht="16.5" hidden="1" customHeight="1" thickBot="1" x14ac:dyDescent="0.25">
      <c r="A42" s="29" t="s">
        <v>70</v>
      </c>
      <c r="B42" s="30"/>
      <c r="C42" s="31">
        <f>C27/C12</f>
        <v>1.1015158826840292</v>
      </c>
      <c r="D42" s="31"/>
    </row>
    <row r="43" spans="1:5" ht="16.5" hidden="1" customHeight="1" thickBot="1" x14ac:dyDescent="0.25">
      <c r="A43" s="29" t="s">
        <v>71</v>
      </c>
      <c r="B43" s="30"/>
      <c r="C43" s="31">
        <f>C26/C12</f>
        <v>0.15358134271215468</v>
      </c>
      <c r="D43" s="31"/>
    </row>
    <row r="44" spans="1:5" ht="16.5" hidden="1" customHeight="1" thickBot="1" x14ac:dyDescent="0.25">
      <c r="A44" s="29" t="s">
        <v>72</v>
      </c>
      <c r="B44" s="30"/>
      <c r="C44" s="31"/>
      <c r="D44" s="31">
        <f>F23/C30*100</f>
        <v>0.24324218478146059</v>
      </c>
    </row>
    <row r="45" spans="1:5" ht="16.5" hidden="1" customHeight="1" thickBot="1" x14ac:dyDescent="0.25">
      <c r="A45" s="29" t="s">
        <v>73</v>
      </c>
      <c r="B45" s="30"/>
      <c r="C45" s="31"/>
      <c r="D45" s="31">
        <f>C10/C31*100</f>
        <v>49.031331123304106</v>
      </c>
    </row>
    <row r="46" spans="1:5" ht="16.5" hidden="1" customHeight="1" thickBot="1" x14ac:dyDescent="0.25">
      <c r="A46" s="29" t="s">
        <v>74</v>
      </c>
      <c r="B46" s="30"/>
      <c r="C46" s="31">
        <f>C30/F20</f>
        <v>1.2475489612678969</v>
      </c>
      <c r="D46" s="31"/>
    </row>
    <row r="47" spans="1:5" ht="16.5" hidden="1" customHeight="1" thickBot="1" x14ac:dyDescent="0.25">
      <c r="A47" s="29" t="s">
        <v>75</v>
      </c>
      <c r="B47" s="30"/>
      <c r="C47" s="31">
        <f>F23/F18</f>
        <v>2.6996353408979116E-3</v>
      </c>
      <c r="D47" s="31"/>
    </row>
    <row r="48" spans="1:5" ht="16.5" hidden="1" customHeight="1" thickBot="1" x14ac:dyDescent="0.25">
      <c r="A48" s="29" t="s">
        <v>76</v>
      </c>
      <c r="B48" s="30"/>
      <c r="C48" s="31"/>
      <c r="D48" s="31">
        <f>C8/C31*100</f>
        <v>-28.719024773673425</v>
      </c>
    </row>
    <row r="49" spans="1:4" ht="16.5" hidden="1" customHeight="1" thickBot="1" x14ac:dyDescent="0.25">
      <c r="A49" s="29" t="s">
        <v>77</v>
      </c>
      <c r="B49" s="30"/>
      <c r="C49" s="31">
        <f>F23/C5</f>
        <v>1.117760196352525E-2</v>
      </c>
      <c r="D49" s="31"/>
    </row>
    <row r="50" spans="1:4" ht="16.5" hidden="1" customHeight="1" thickBot="1" x14ac:dyDescent="0.25">
      <c r="A50" s="102" t="s">
        <v>78</v>
      </c>
      <c r="B50" s="102"/>
      <c r="C50" s="33">
        <f>F13/C53</f>
        <v>1.8580436091645807</v>
      </c>
      <c r="D50" s="33"/>
    </row>
    <row r="51" spans="1:4" ht="16.5" hidden="1" customHeight="1" thickBot="1" x14ac:dyDescent="0.25">
      <c r="A51" s="103" t="s">
        <v>79</v>
      </c>
      <c r="B51" s="103"/>
      <c r="C51" s="33">
        <f>F10/C18</f>
        <v>0.52755908661805528</v>
      </c>
      <c r="D51" s="33"/>
    </row>
    <row r="52" spans="1:4" ht="16.5" hidden="1" customHeight="1" x14ac:dyDescent="0.2"/>
    <row r="53" spans="1:4" ht="16.5" hidden="1" customHeight="1" x14ac:dyDescent="0.2">
      <c r="A53" s="1" t="s">
        <v>80</v>
      </c>
      <c r="C53" s="1">
        <f>[1]الفولاذية!C102+[1]اور!C102+[1]ديالى!C102+'[1]ابن ماجد'!C102+[1]الزوراء!C103+'[1]المعدات الهندسية'!C102</f>
        <v>81707917</v>
      </c>
    </row>
    <row r="54" spans="1:4" ht="16.5" hidden="1" customHeight="1" x14ac:dyDescent="0.2"/>
    <row r="55" spans="1:4" ht="16.5" hidden="1" customHeight="1" x14ac:dyDescent="0.2"/>
    <row r="56" spans="1:4" ht="16.5" hidden="1" customHeight="1" x14ac:dyDescent="0.2">
      <c r="C56" s="1">
        <v>0</v>
      </c>
    </row>
    <row r="57" spans="1:4" ht="16.5" hidden="1" customHeight="1" x14ac:dyDescent="0.2"/>
    <row r="123" spans="5:5" ht="16.5" customHeight="1" x14ac:dyDescent="0.2">
      <c r="E123" s="35"/>
    </row>
  </sheetData>
  <mergeCells count="10">
    <mergeCell ref="A37:B37"/>
    <mergeCell ref="A38:C38"/>
    <mergeCell ref="A50:B50"/>
    <mergeCell ref="A51:B51"/>
    <mergeCell ref="A1:F1"/>
    <mergeCell ref="A2:F2"/>
    <mergeCell ref="A3:E3"/>
    <mergeCell ref="A34:B34"/>
    <mergeCell ref="A35:B35"/>
    <mergeCell ref="A36:B36"/>
  </mergeCells>
  <printOptions horizontalCentered="1" verticalCentered="1"/>
  <pageMargins left="0.118110236220472" right="0.62992125984252001" top="0.90551181102362199" bottom="0.35433070866141703" header="0.47244094488188998" footer="3.9370078740157501E-2"/>
  <pageSetup paperSize="9" scale="90" orientation="landscape" r:id="rId1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23"/>
  <sheetViews>
    <sheetView rightToLeft="1" tabSelected="1" zoomScaleNormal="100" zoomScaleSheetLayoutView="84" workbookViewId="0">
      <selection activeCell="H7" sqref="H7"/>
    </sheetView>
  </sheetViews>
  <sheetFormatPr defaultRowHeight="16.5" customHeight="1" x14ac:dyDescent="0.2"/>
  <cols>
    <col min="1" max="1" width="7.42578125" style="1" customWidth="1"/>
    <col min="2" max="2" width="45.42578125" style="1" customWidth="1"/>
    <col min="3" max="3" width="17" style="1" customWidth="1"/>
    <col min="4" max="4" width="7.85546875" style="1" customWidth="1"/>
    <col min="5" max="5" width="47.140625" style="1" customWidth="1"/>
    <col min="6" max="6" width="14.5703125" style="1" customWidth="1"/>
    <col min="7" max="8" width="10" style="1" bestFit="1" customWidth="1"/>
    <col min="9" max="9" width="11" style="1" bestFit="1" customWidth="1"/>
    <col min="10" max="16384" width="9.140625" style="1"/>
  </cols>
  <sheetData>
    <row r="1" spans="1:6" ht="16.5" customHeight="1" x14ac:dyDescent="0.2">
      <c r="A1" s="104" t="s">
        <v>93</v>
      </c>
      <c r="B1" s="104"/>
      <c r="C1" s="104"/>
      <c r="D1" s="104"/>
      <c r="E1" s="104"/>
      <c r="F1" s="104"/>
    </row>
    <row r="2" spans="1:6" ht="16.5" hidden="1" customHeight="1" x14ac:dyDescent="0.2">
      <c r="A2" s="110" t="s">
        <v>94</v>
      </c>
      <c r="B2" s="110"/>
      <c r="C2" s="110"/>
      <c r="D2" s="110"/>
      <c r="E2" s="110"/>
      <c r="F2" s="110"/>
    </row>
    <row r="3" spans="1:6" ht="16.5" customHeight="1" thickBot="1" x14ac:dyDescent="0.25">
      <c r="A3" s="112" t="s">
        <v>101</v>
      </c>
      <c r="B3" s="112"/>
      <c r="C3" s="112"/>
      <c r="D3" s="112"/>
      <c r="E3" s="112"/>
      <c r="F3" s="78" t="s">
        <v>1</v>
      </c>
    </row>
    <row r="4" spans="1:6" ht="16.5" customHeight="1" thickBot="1" x14ac:dyDescent="0.25">
      <c r="A4" s="53" t="s">
        <v>2</v>
      </c>
      <c r="B4" s="54" t="s">
        <v>3</v>
      </c>
      <c r="C4" s="55" t="s">
        <v>4</v>
      </c>
      <c r="D4" s="53" t="s">
        <v>2</v>
      </c>
      <c r="E4" s="79" t="s">
        <v>5</v>
      </c>
      <c r="F4" s="55" t="s">
        <v>82</v>
      </c>
    </row>
    <row r="5" spans="1:6" ht="16.5" customHeight="1" x14ac:dyDescent="0.2">
      <c r="A5" s="57">
        <v>100</v>
      </c>
      <c r="B5" s="80" t="s">
        <v>7</v>
      </c>
      <c r="C5" s="59">
        <f>'1'!C4+'2'!C4+'3'!C4+'5'!C5+'4'!C4</f>
        <v>88384770</v>
      </c>
      <c r="D5" s="57">
        <v>2100</v>
      </c>
      <c r="E5" s="80" t="s">
        <v>8</v>
      </c>
      <c r="F5" s="59">
        <f>'1'!F4+'2'!F4+'3'!F4+'5'!F5+'4'!F4</f>
        <v>1313107222</v>
      </c>
    </row>
    <row r="6" spans="1:6" ht="16.5" customHeight="1" x14ac:dyDescent="0.2">
      <c r="A6" s="61">
        <v>200</v>
      </c>
      <c r="B6" s="81" t="s">
        <v>9</v>
      </c>
      <c r="C6" s="63">
        <f>'1'!C5+'2'!C5+'3'!C5+'5'!C6+'4'!C5</f>
        <v>4301555958</v>
      </c>
      <c r="D6" s="61">
        <v>2200</v>
      </c>
      <c r="E6" s="81" t="s">
        <v>10</v>
      </c>
      <c r="F6" s="63">
        <f>'1'!F5+'2'!F5+'3'!F5+'5'!F6+'4'!F5</f>
        <v>2419717952</v>
      </c>
    </row>
    <row r="7" spans="1:6" ht="16.5" customHeight="1" x14ac:dyDescent="0.2">
      <c r="A7" s="65">
        <v>300</v>
      </c>
      <c r="B7" s="82" t="s">
        <v>11</v>
      </c>
      <c r="C7" s="59">
        <f>'1'!C6+'2'!C6+'3'!C6+'5'!C7+'4'!C6</f>
        <v>0</v>
      </c>
      <c r="D7" s="65">
        <v>2300</v>
      </c>
      <c r="E7" s="82" t="s">
        <v>12</v>
      </c>
      <c r="F7" s="59">
        <f>'1'!F6+'2'!F6+'3'!F6+'5'!F7+'4'!F6</f>
        <v>1465815452</v>
      </c>
    </row>
    <row r="8" spans="1:6" ht="16.5" customHeight="1" x14ac:dyDescent="0.2">
      <c r="A8" s="61">
        <v>400</v>
      </c>
      <c r="B8" s="81" t="s">
        <v>13</v>
      </c>
      <c r="C8" s="63">
        <f>'1'!C7+'2'!C7+'3'!C7+'5'!C8+'4'!C7</f>
        <v>4389940728</v>
      </c>
      <c r="D8" s="61">
        <v>2310</v>
      </c>
      <c r="E8" s="81" t="s">
        <v>14</v>
      </c>
      <c r="F8" s="63">
        <f>'1'!F7+'2'!F7+'3'!F7+'5'!F8+'4'!F7</f>
        <v>257979425</v>
      </c>
    </row>
    <row r="9" spans="1:6" ht="16.5" customHeight="1" x14ac:dyDescent="0.2">
      <c r="A9" s="65">
        <v>500</v>
      </c>
      <c r="B9" s="82" t="s">
        <v>15</v>
      </c>
      <c r="C9" s="59">
        <f>'1'!C8+'2'!C8+'3'!C8+'5'!C9+'4'!C8</f>
        <v>-12368768</v>
      </c>
      <c r="D9" s="65">
        <v>2320</v>
      </c>
      <c r="E9" s="82" t="s">
        <v>16</v>
      </c>
      <c r="F9" s="59">
        <f>'1'!F8+'2'!F8+'3'!F8+'5'!F9+'4'!F8</f>
        <v>1207836027</v>
      </c>
    </row>
    <row r="10" spans="1:6" ht="16.5" customHeight="1" x14ac:dyDescent="0.2">
      <c r="A10" s="61">
        <v>600</v>
      </c>
      <c r="B10" s="81" t="s">
        <v>17</v>
      </c>
      <c r="C10" s="63">
        <f>'1'!C9+'2'!C9+'3'!C9+'5'!C10+'4'!C9</f>
        <v>1679723545</v>
      </c>
      <c r="D10" s="61">
        <v>2400</v>
      </c>
      <c r="E10" s="81" t="s">
        <v>18</v>
      </c>
      <c r="F10" s="63">
        <f>'1'!F9+'2'!F9+'3'!F9+'5'!F10+'4'!F9</f>
        <v>3640399149</v>
      </c>
    </row>
    <row r="11" spans="1:6" ht="16.5" customHeight="1" x14ac:dyDescent="0.2">
      <c r="A11" s="65">
        <v>700</v>
      </c>
      <c r="B11" s="82" t="s">
        <v>19</v>
      </c>
      <c r="C11" s="59">
        <f>'1'!C10+'2'!C10+'3'!C10+'5'!C11+'4'!C10</f>
        <v>6057295505</v>
      </c>
      <c r="D11" s="65">
        <v>2500</v>
      </c>
      <c r="E11" s="82" t="s">
        <v>20</v>
      </c>
      <c r="F11" s="59">
        <f>'1'!F10+'2'!F10+'3'!F10+'5'!F11+'4'!F10</f>
        <v>-382956251</v>
      </c>
    </row>
    <row r="12" spans="1:6" ht="16.5" customHeight="1" x14ac:dyDescent="0.2">
      <c r="A12" s="61">
        <v>800</v>
      </c>
      <c r="B12" s="81" t="s">
        <v>21</v>
      </c>
      <c r="C12" s="63">
        <f>'1'!C11+'2'!C11+'3'!C11+'5'!C12+'4'!C11</f>
        <v>7046150944</v>
      </c>
      <c r="D12" s="61">
        <v>2600</v>
      </c>
      <c r="E12" s="81" t="s">
        <v>22</v>
      </c>
      <c r="F12" s="63">
        <f>'1'!F11+'2'!F11+'3'!F11+'5'!F12+'4'!F11</f>
        <v>141397415</v>
      </c>
    </row>
    <row r="13" spans="1:6" ht="16.5" customHeight="1" x14ac:dyDescent="0.2">
      <c r="A13" s="65">
        <v>900</v>
      </c>
      <c r="B13" s="82" t="s">
        <v>23</v>
      </c>
      <c r="C13" s="59">
        <f>'1'!C12+'2'!C12+'3'!C12+'5'!C13+'4'!C12</f>
        <v>13103446449</v>
      </c>
      <c r="D13" s="65">
        <v>2700</v>
      </c>
      <c r="E13" s="82" t="s">
        <v>24</v>
      </c>
      <c r="F13" s="59">
        <f>'1'!F12+'2'!F12+'3'!F12+'5'!F13+'4'!F12</f>
        <v>3398840313</v>
      </c>
    </row>
    <row r="14" spans="1:6" ht="16.5" customHeight="1" x14ac:dyDescent="0.2">
      <c r="A14" s="61">
        <v>1000</v>
      </c>
      <c r="B14" s="81" t="s">
        <v>25</v>
      </c>
      <c r="C14" s="63">
        <f>'1'!C13+'2'!C13+'3'!C13+'5'!C14+'4'!C13</f>
        <v>2413968074</v>
      </c>
      <c r="D14" s="61">
        <v>2800</v>
      </c>
      <c r="E14" s="81" t="s">
        <v>26</v>
      </c>
      <c r="F14" s="63">
        <f>'1'!F13+'2'!F13+'3'!F13+'5'!F14+'4'!F13</f>
        <v>1705559877</v>
      </c>
    </row>
    <row r="15" spans="1:6" ht="16.5" customHeight="1" x14ac:dyDescent="0.2">
      <c r="A15" s="65">
        <v>1010</v>
      </c>
      <c r="B15" s="82" t="s">
        <v>27</v>
      </c>
      <c r="C15" s="59">
        <f>'1'!C14+'2'!C14+'3'!C14+'5'!C15+'4'!C14</f>
        <v>273196022</v>
      </c>
      <c r="D15" s="65">
        <v>2900</v>
      </c>
      <c r="E15" s="82" t="s">
        <v>28</v>
      </c>
      <c r="F15" s="59">
        <f>'1'!F14+'2'!F14+'3'!F14+'5'!F15+'4'!F14</f>
        <v>1693280436</v>
      </c>
    </row>
    <row r="16" spans="1:6" ht="16.5" customHeight="1" x14ac:dyDescent="0.2">
      <c r="A16" s="61">
        <v>1100</v>
      </c>
      <c r="B16" s="81" t="s">
        <v>29</v>
      </c>
      <c r="C16" s="63">
        <f>'1'!C15+'2'!C15+'3'!C15+'5'!C16+'4'!C15</f>
        <v>1169537499</v>
      </c>
      <c r="D16" s="61">
        <v>3000</v>
      </c>
      <c r="E16" s="81" t="s">
        <v>30</v>
      </c>
      <c r="F16" s="63">
        <f>'1'!F15+'2'!F15+'3'!F15+'5'!F16+'4'!F15</f>
        <v>2361709</v>
      </c>
    </row>
    <row r="17" spans="1:9" ht="16.5" customHeight="1" x14ac:dyDescent="0.2">
      <c r="A17" s="65">
        <v>1200</v>
      </c>
      <c r="B17" s="82" t="s">
        <v>31</v>
      </c>
      <c r="C17" s="59">
        <f>'1'!C16+'2'!C16+'3'!C16+'5'!C17+'4'!C16</f>
        <v>1517626597</v>
      </c>
      <c r="D17" s="65">
        <v>3100</v>
      </c>
      <c r="E17" s="82" t="s">
        <v>32</v>
      </c>
      <c r="F17" s="59">
        <f>'1'!F16+'2'!F16+'3'!F16+'5'!F17+'4'!F16</f>
        <v>1049560733</v>
      </c>
      <c r="I17" s="74"/>
    </row>
    <row r="18" spans="1:9" ht="16.5" customHeight="1" x14ac:dyDescent="0.2">
      <c r="A18" s="61">
        <v>1300</v>
      </c>
      <c r="B18" s="81" t="s">
        <v>33</v>
      </c>
      <c r="C18" s="63">
        <f>'1'!C17+'2'!C17+'3'!C17+'5'!C18+'4'!C17</f>
        <v>1551709023</v>
      </c>
      <c r="D18" s="61">
        <v>3200</v>
      </c>
      <c r="E18" s="81" t="s">
        <v>34</v>
      </c>
      <c r="F18" s="63">
        <f>'1'!F17+'2'!F17+'3'!F17+'5'!F18+'4'!F17</f>
        <v>2740479460</v>
      </c>
    </row>
    <row r="19" spans="1:9" ht="16.5" customHeight="1" x14ac:dyDescent="0.2">
      <c r="A19" s="65">
        <v>1310</v>
      </c>
      <c r="B19" s="82" t="s">
        <v>35</v>
      </c>
      <c r="C19" s="59">
        <f>'1'!C18+'2'!C18+'3'!C18+'5'!C19+'4'!C18</f>
        <v>834560404</v>
      </c>
      <c r="D19" s="65">
        <v>3300</v>
      </c>
      <c r="E19" s="82" t="s">
        <v>36</v>
      </c>
      <c r="F19" s="59">
        <f>'1'!F18+'2'!F18+'3'!F18+'5'!F19+'4'!F18</f>
        <v>169855008</v>
      </c>
    </row>
    <row r="20" spans="1:9" ht="16.5" customHeight="1" x14ac:dyDescent="0.2">
      <c r="A20" s="61">
        <v>1320</v>
      </c>
      <c r="B20" s="81" t="s">
        <v>37</v>
      </c>
      <c r="C20" s="63">
        <f>'1'!C19+'2'!C19+'3'!C19+'5'!C20+'4'!C19</f>
        <v>58775919</v>
      </c>
      <c r="D20" s="61">
        <v>3400</v>
      </c>
      <c r="E20" s="81" t="s">
        <v>38</v>
      </c>
      <c r="F20" s="63">
        <f>'1'!F19+'2'!F19+'3'!F19+'5'!F20+'4'!F19</f>
        <v>2570624452</v>
      </c>
    </row>
    <row r="21" spans="1:9" ht="16.5" customHeight="1" x14ac:dyDescent="0.2">
      <c r="A21" s="65">
        <v>1330</v>
      </c>
      <c r="B21" s="82" t="s">
        <v>39</v>
      </c>
      <c r="C21" s="59">
        <f>'1'!C20+'2'!C20+'3'!C20+'5'!C21+'4'!C20</f>
        <v>204108769</v>
      </c>
      <c r="D21" s="65">
        <v>3500</v>
      </c>
      <c r="E21" s="82" t="s">
        <v>40</v>
      </c>
      <c r="F21" s="59">
        <f>'1'!F20+'2'!F20+'3'!F20+'5'!F21+'4'!F20</f>
        <v>151007604</v>
      </c>
      <c r="H21" s="83"/>
    </row>
    <row r="22" spans="1:9" ht="16.5" customHeight="1" x14ac:dyDescent="0.2">
      <c r="A22" s="61">
        <v>1340</v>
      </c>
      <c r="B22" s="81" t="s">
        <v>41</v>
      </c>
      <c r="C22" s="63">
        <f>'1'!C21+'2'!C21+'3'!C21+'5'!C22+'4'!C21</f>
        <v>17570076</v>
      </c>
      <c r="D22" s="61">
        <v>3600</v>
      </c>
      <c r="E22" s="81" t="s">
        <v>42</v>
      </c>
      <c r="F22" s="63">
        <f>'1'!F21+'2'!F21+'3'!F21+'5'!F22+'4'!F21</f>
        <v>2721632056</v>
      </c>
    </row>
    <row r="23" spans="1:9" ht="16.5" customHeight="1" x14ac:dyDescent="0.2">
      <c r="A23" s="65">
        <v>1350</v>
      </c>
      <c r="B23" s="82" t="s">
        <v>43</v>
      </c>
      <c r="C23" s="59">
        <f>'1'!C22+'2'!C22+'3'!C22+'5'!C23+'4'!C22</f>
        <v>39183410</v>
      </c>
      <c r="D23" s="65">
        <v>3620</v>
      </c>
      <c r="E23" s="82" t="s">
        <v>44</v>
      </c>
      <c r="F23" s="59">
        <f>'1'!F22+'2'!F22+'3'!F22+'5'!F23+'4'!F22</f>
        <v>1484717657</v>
      </c>
      <c r="I23" s="83"/>
    </row>
    <row r="24" spans="1:9" ht="16.5" customHeight="1" x14ac:dyDescent="0.2">
      <c r="A24" s="61">
        <v>1360</v>
      </c>
      <c r="B24" s="81" t="s">
        <v>45</v>
      </c>
      <c r="C24" s="63">
        <f>'1'!C23+'2'!C23+'3'!C23+'5'!C24+'4'!C23</f>
        <v>397510445</v>
      </c>
      <c r="D24" s="61">
        <v>3621</v>
      </c>
      <c r="E24" s="81" t="s">
        <v>9</v>
      </c>
      <c r="F24" s="63">
        <f>'1'!F23+'2'!F23+'3'!F23+'5'!F24+'4'!F23</f>
        <v>683084139</v>
      </c>
      <c r="H24" s="83"/>
    </row>
    <row r="25" spans="1:9" ht="16.5" customHeight="1" x14ac:dyDescent="0.2">
      <c r="A25" s="65">
        <v>1400</v>
      </c>
      <c r="B25" s="82" t="s">
        <v>46</v>
      </c>
      <c r="C25" s="59">
        <f>'1'!C24+'2'!C24+'3'!C24+'5'!C25+'4'!C24</f>
        <v>6777271325</v>
      </c>
      <c r="D25" s="65">
        <v>3622</v>
      </c>
      <c r="E25" s="82" t="s">
        <v>47</v>
      </c>
      <c r="F25" s="59">
        <f>'1'!F24+'2'!F24+'3'!F24+'5'!F25+'4'!F24</f>
        <v>604893969</v>
      </c>
    </row>
    <row r="26" spans="1:9" ht="16.5" customHeight="1" x14ac:dyDescent="0.2">
      <c r="A26" s="61">
        <v>1500</v>
      </c>
      <c r="B26" s="81" t="s">
        <v>48</v>
      </c>
      <c r="C26" s="63">
        <f>'1'!C25+'2'!C25+'3'!C25+'5'!C26+'4'!C25</f>
        <v>1902075340</v>
      </c>
      <c r="D26" s="61">
        <v>3623</v>
      </c>
      <c r="E26" s="81" t="s">
        <v>49</v>
      </c>
      <c r="F26" s="63">
        <f>'1'!F25+'2'!F25+'3'!F25+'5'!F26+'4'!F25</f>
        <v>196739549</v>
      </c>
    </row>
    <row r="27" spans="1:9" ht="16.5" customHeight="1" x14ac:dyDescent="0.2">
      <c r="A27" s="65">
        <v>1600</v>
      </c>
      <c r="B27" s="82" t="s">
        <v>50</v>
      </c>
      <c r="C27" s="59">
        <f>'1'!C26+'2'!C26+'3'!C26+'5'!C27+'4'!C26</f>
        <v>10231055688</v>
      </c>
      <c r="D27" s="65">
        <v>3630</v>
      </c>
      <c r="E27" s="82" t="s">
        <v>51</v>
      </c>
      <c r="F27" s="59">
        <f>'1'!F26+'2'!F26+'3'!F26+'5'!F27+'4'!F26</f>
        <v>1254707295</v>
      </c>
      <c r="I27" s="83"/>
    </row>
    <row r="28" spans="1:9" ht="16.5" customHeight="1" x14ac:dyDescent="0.2">
      <c r="A28" s="61">
        <v>1700</v>
      </c>
      <c r="B28" s="81" t="s">
        <v>52</v>
      </c>
      <c r="C28" s="63">
        <f>'1'!C27+'2'!C27+'3'!C27+'5'!C28+'4'!C27</f>
        <v>3184904744</v>
      </c>
      <c r="D28" s="61">
        <v>3640</v>
      </c>
      <c r="E28" s="81" t="s">
        <v>53</v>
      </c>
      <c r="F28" s="63">
        <f>'1'!F27+'2'!F27+'3'!F27+'5'!F28+'4'!F27</f>
        <v>45788</v>
      </c>
    </row>
    <row r="29" spans="1:9" ht="16.5" customHeight="1" x14ac:dyDescent="0.2">
      <c r="A29" s="65">
        <v>1800</v>
      </c>
      <c r="B29" s="82" t="s">
        <v>54</v>
      </c>
      <c r="C29" s="59">
        <f>'1'!C28+'2'!C28+'3'!C28+'5'!C29+'4'!C28</f>
        <v>1354764164</v>
      </c>
      <c r="D29" s="65">
        <v>3650</v>
      </c>
      <c r="E29" s="82" t="s">
        <v>55</v>
      </c>
      <c r="F29" s="59">
        <f>'1'!F28+'2'!F28+'3'!F28+'5'!F29+'4'!F28</f>
        <v>-17838684</v>
      </c>
      <c r="G29" s="84"/>
    </row>
    <row r="30" spans="1:9" ht="16.5" customHeight="1" x14ac:dyDescent="0.2">
      <c r="A30" s="61">
        <v>1900</v>
      </c>
      <c r="B30" s="81" t="s">
        <v>56</v>
      </c>
      <c r="C30" s="63">
        <f>'1'!C29+'2'!C29+'3'!C29+'5'!C30+'4'!C29</f>
        <v>6057295505</v>
      </c>
      <c r="D30" s="61">
        <v>3700</v>
      </c>
      <c r="E30" s="81" t="s">
        <v>57</v>
      </c>
      <c r="F30" s="63">
        <f>'1'!F29+'2'!F29+'3'!F29+'5'!F30+'4'!F29</f>
        <v>1451446844</v>
      </c>
    </row>
    <row r="31" spans="1:9" ht="16.5" customHeight="1" x14ac:dyDescent="0.2">
      <c r="A31" s="65">
        <v>2000</v>
      </c>
      <c r="B31" s="66" t="s">
        <v>58</v>
      </c>
      <c r="C31" s="59">
        <f>'1'!C30+'2'!C30+'3'!C30+'5'!C31+'4'!C30</f>
        <v>13103446449</v>
      </c>
      <c r="D31" s="65">
        <v>3800</v>
      </c>
      <c r="E31" s="82" t="s">
        <v>59</v>
      </c>
      <c r="F31" s="59">
        <f>'1'!F30+'2'!F30+'3'!F30+'5'!F31+'4'!F30</f>
        <v>1119177608</v>
      </c>
    </row>
    <row r="32" spans="1:9" ht="16.5" hidden="1" customHeight="1" x14ac:dyDescent="0.2">
      <c r="A32" s="85"/>
      <c r="B32" s="86"/>
      <c r="C32" s="85"/>
      <c r="D32" s="85"/>
      <c r="E32" s="87"/>
      <c r="F32" s="59">
        <f>'1'!F31+'2'!F31+'3'!F31+'5'!F32</f>
        <v>0</v>
      </c>
    </row>
    <row r="33" spans="1:6" ht="16.5" hidden="1" customHeight="1" x14ac:dyDescent="0.2">
      <c r="A33" s="88"/>
      <c r="B33" s="88"/>
      <c r="C33" s="89">
        <f>C31-C13</f>
        <v>0</v>
      </c>
      <c r="D33" s="88"/>
      <c r="E33" s="90">
        <f>F23+F27+F28+F29</f>
        <v>2721632056</v>
      </c>
      <c r="F33" s="59">
        <f>'1'!F32+'2'!F32+'3'!F32+'5'!F33</f>
        <v>0</v>
      </c>
    </row>
    <row r="34" spans="1:6" ht="16.5" hidden="1" customHeight="1" x14ac:dyDescent="0.2">
      <c r="A34" s="91" t="s">
        <v>60</v>
      </c>
      <c r="B34" s="92"/>
      <c r="C34" s="92"/>
      <c r="D34" s="93"/>
      <c r="E34" s="94"/>
      <c r="F34" s="59">
        <f>'1'!F33+'2'!F33+'3'!F33+'5'!F34</f>
        <v>0</v>
      </c>
    </row>
    <row r="35" spans="1:6" ht="16.5" hidden="1" customHeight="1" x14ac:dyDescent="0.2">
      <c r="A35" s="92" t="s">
        <v>95</v>
      </c>
      <c r="B35" s="92"/>
      <c r="C35" s="92"/>
      <c r="D35" s="93"/>
      <c r="E35" s="94">
        <f>E33-F22</f>
        <v>0</v>
      </c>
      <c r="F35" s="59">
        <f>'1'!F34+'2'!F34+'3'!F34+'5'!F35</f>
        <v>0</v>
      </c>
    </row>
    <row r="36" spans="1:6" ht="16.5" hidden="1" customHeight="1" thickBot="1" x14ac:dyDescent="0.25">
      <c r="A36" s="113" t="s">
        <v>64</v>
      </c>
      <c r="B36" s="113"/>
      <c r="C36" s="113"/>
      <c r="D36" s="93"/>
      <c r="E36" s="93"/>
      <c r="F36" s="59">
        <f>'1'!F35+'2'!F35+'3'!F35+'5'!F36</f>
        <v>0</v>
      </c>
    </row>
    <row r="37" spans="1:6" ht="16.5" hidden="1" customHeight="1" thickBot="1" x14ac:dyDescent="0.25">
      <c r="A37" s="95" t="s">
        <v>65</v>
      </c>
      <c r="B37" s="96"/>
      <c r="C37" s="97" t="s">
        <v>66</v>
      </c>
      <c r="D37" s="97" t="s">
        <v>67</v>
      </c>
      <c r="E37" s="93"/>
      <c r="F37" s="59">
        <f>'1'!F36+'2'!F36+'3'!F36+'5'!F37</f>
        <v>0</v>
      </c>
    </row>
    <row r="38" spans="1:6" ht="16.5" hidden="1" customHeight="1" thickBot="1" x14ac:dyDescent="0.25">
      <c r="A38" s="98" t="s">
        <v>68</v>
      </c>
      <c r="B38" s="99"/>
      <c r="C38" s="100">
        <f>F13/F30</f>
        <v>2.3416912076733278</v>
      </c>
      <c r="D38" s="100"/>
      <c r="E38" s="93"/>
      <c r="F38" s="59">
        <f>'1'!F37+'2'!F37+'3'!F37+'5'!F38</f>
        <v>0</v>
      </c>
    </row>
    <row r="39" spans="1:6" ht="16.5" hidden="1" customHeight="1" thickBot="1" x14ac:dyDescent="0.25">
      <c r="A39" s="98" t="s">
        <v>69</v>
      </c>
      <c r="B39" s="99"/>
      <c r="C39" s="100">
        <f>F13/C14</f>
        <v>1.4079889247947031</v>
      </c>
      <c r="D39" s="100"/>
      <c r="E39" s="93"/>
      <c r="F39" s="59">
        <f>'1'!F38+'2'!F38+'3'!F38+'5'!F39</f>
        <v>0</v>
      </c>
    </row>
    <row r="40" spans="1:6" ht="16.5" hidden="1" customHeight="1" thickBot="1" x14ac:dyDescent="0.25">
      <c r="A40" s="98" t="s">
        <v>70</v>
      </c>
      <c r="B40" s="99"/>
      <c r="C40" s="100">
        <f>C27/C12</f>
        <v>1.4520063179617289</v>
      </c>
      <c r="D40" s="100"/>
      <c r="E40" s="93"/>
      <c r="F40" s="59">
        <f>'1'!F39+'2'!F39+'3'!F39+'5'!F40</f>
        <v>0</v>
      </c>
    </row>
    <row r="41" spans="1:6" ht="16.5" hidden="1" customHeight="1" thickBot="1" x14ac:dyDescent="0.25">
      <c r="A41" s="98" t="s">
        <v>71</v>
      </c>
      <c r="B41" s="99"/>
      <c r="C41" s="100">
        <f>C26/C12</f>
        <v>0.26994530135913025</v>
      </c>
      <c r="D41" s="100"/>
      <c r="E41" s="93"/>
      <c r="F41" s="59">
        <f>'1'!F40+'2'!F40+'3'!F40+'5'!F41</f>
        <v>0</v>
      </c>
    </row>
    <row r="42" spans="1:6" ht="16.5" hidden="1" customHeight="1" thickBot="1" x14ac:dyDescent="0.25">
      <c r="A42" s="98" t="s">
        <v>72</v>
      </c>
      <c r="B42" s="99"/>
      <c r="C42" s="100"/>
      <c r="D42" s="100">
        <f>F23/C30*100</f>
        <v>24.511230396047846</v>
      </c>
      <c r="E42" s="93"/>
      <c r="F42" s="59">
        <f>'1'!F41+'2'!F41+'3'!F41+'5'!F42</f>
        <v>0</v>
      </c>
    </row>
    <row r="43" spans="1:6" ht="16.5" hidden="1" customHeight="1" thickBot="1" x14ac:dyDescent="0.25">
      <c r="A43" s="98" t="s">
        <v>73</v>
      </c>
      <c r="B43" s="99"/>
      <c r="C43" s="100"/>
      <c r="D43" s="100">
        <f>C10/C31*100</f>
        <v>12.818944630618073</v>
      </c>
      <c r="E43" s="93"/>
      <c r="F43" s="59">
        <f>'1'!F42+'2'!F42+'3'!F42+'5'!F43</f>
        <v>0</v>
      </c>
    </row>
    <row r="44" spans="1:6" ht="16.5" hidden="1" customHeight="1" thickBot="1" x14ac:dyDescent="0.25">
      <c r="A44" s="98" t="s">
        <v>74</v>
      </c>
      <c r="B44" s="99"/>
      <c r="C44" s="100">
        <f>C30/F20</f>
        <v>2.3563517807073282</v>
      </c>
      <c r="D44" s="100"/>
      <c r="E44" s="93"/>
      <c r="F44" s="59">
        <f>'1'!F43+'2'!F43+'3'!F43+'5'!F44</f>
        <v>0</v>
      </c>
    </row>
    <row r="45" spans="1:6" ht="16.5" hidden="1" customHeight="1" thickBot="1" x14ac:dyDescent="0.25">
      <c r="A45" s="98" t="s">
        <v>75</v>
      </c>
      <c r="B45" s="99"/>
      <c r="C45" s="100">
        <f>F23/F18</f>
        <v>0.54177295567104888</v>
      </c>
      <c r="D45" s="100"/>
      <c r="E45" s="93"/>
      <c r="F45" s="59">
        <f>'1'!F44+'2'!F44+'3'!F44+'5'!F45</f>
        <v>0</v>
      </c>
    </row>
    <row r="46" spans="1:6" ht="16.5" hidden="1" customHeight="1" thickBot="1" x14ac:dyDescent="0.25">
      <c r="A46" s="98" t="s">
        <v>76</v>
      </c>
      <c r="B46" s="99"/>
      <c r="C46" s="100"/>
      <c r="D46" s="100">
        <f>C8/C31*100</f>
        <v>33.502183910821579</v>
      </c>
      <c r="E46" s="93"/>
      <c r="F46" s="59">
        <f>'1'!F45+'2'!F45+'3'!F45+'5'!F46</f>
        <v>0</v>
      </c>
    </row>
    <row r="47" spans="1:6" ht="16.5" hidden="1" customHeight="1" thickBot="1" x14ac:dyDescent="0.25">
      <c r="A47" s="98" t="s">
        <v>77</v>
      </c>
      <c r="B47" s="99"/>
      <c r="C47" s="100">
        <f>F23/C5</f>
        <v>16.798342712211618</v>
      </c>
      <c r="D47" s="100"/>
      <c r="E47" s="93"/>
      <c r="F47" s="59">
        <f>'1'!F46+'2'!F46+'3'!F46+'5'!F47</f>
        <v>0</v>
      </c>
    </row>
    <row r="48" spans="1:6" ht="16.5" hidden="1" customHeight="1" thickBot="1" x14ac:dyDescent="0.25">
      <c r="A48" s="114" t="s">
        <v>78</v>
      </c>
      <c r="B48" s="114"/>
      <c r="C48" s="101">
        <f>F13/C51</f>
        <v>2.4395165167588937</v>
      </c>
      <c r="D48" s="101"/>
      <c r="E48" s="93"/>
      <c r="F48" s="59">
        <f>'1'!F47+'2'!F47+'3'!F47+'5'!F48</f>
        <v>0</v>
      </c>
    </row>
    <row r="49" spans="1:6" ht="16.5" hidden="1" customHeight="1" thickBot="1" x14ac:dyDescent="0.25">
      <c r="A49" s="111" t="s">
        <v>79</v>
      </c>
      <c r="B49" s="111"/>
      <c r="C49" s="101">
        <f>F10/C18</f>
        <v>2.3460578594573267</v>
      </c>
      <c r="D49" s="101"/>
      <c r="E49" s="93"/>
      <c r="F49" s="59">
        <f>'1'!F48+'2'!F48+'3'!F48+'5'!F49</f>
        <v>0</v>
      </c>
    </row>
    <row r="50" spans="1:6" ht="16.5" hidden="1" customHeight="1" x14ac:dyDescent="0.2">
      <c r="A50" s="93"/>
      <c r="B50" s="93"/>
      <c r="C50" s="93"/>
      <c r="D50" s="93"/>
      <c r="E50" s="93"/>
      <c r="F50" s="59">
        <f>'1'!F49+'2'!F49+'3'!F49+'5'!F50</f>
        <v>0</v>
      </c>
    </row>
    <row r="51" spans="1:6" ht="16.5" hidden="1" customHeight="1" x14ac:dyDescent="0.2">
      <c r="A51" s="93" t="s">
        <v>80</v>
      </c>
      <c r="B51" s="93"/>
      <c r="C51" s="93">
        <f>'1'!C52+'2'!C52+'3'!C52+'5'!C53+'4'!C52</f>
        <v>1393243411</v>
      </c>
      <c r="D51" s="93"/>
      <c r="E51" s="93"/>
      <c r="F51" s="59">
        <f>'1'!F50+'2'!F50+'3'!F50+'5'!F51</f>
        <v>0</v>
      </c>
    </row>
    <row r="52" spans="1:6" ht="16.5" hidden="1" customHeight="1" x14ac:dyDescent="0.2">
      <c r="A52" s="93"/>
      <c r="B52" s="93"/>
      <c r="C52" s="93"/>
      <c r="D52" s="93"/>
      <c r="E52" s="93"/>
      <c r="F52" s="59">
        <f>'1'!F51+'2'!F51+'3'!F51+'5'!F52</f>
        <v>0</v>
      </c>
    </row>
    <row r="53" spans="1:6" ht="16.5" hidden="1" customHeight="1" x14ac:dyDescent="0.2">
      <c r="A53" s="93"/>
      <c r="B53" s="93"/>
      <c r="C53" s="93"/>
      <c r="D53" s="93"/>
      <c r="E53" s="93"/>
      <c r="F53" s="59">
        <f>'1'!F52+'2'!F52+'3'!F52+'5'!F53</f>
        <v>0</v>
      </c>
    </row>
    <row r="54" spans="1:6" ht="16.5" hidden="1" customHeight="1" x14ac:dyDescent="0.2">
      <c r="A54" s="93"/>
      <c r="B54" s="93"/>
      <c r="C54" s="93"/>
      <c r="D54" s="93"/>
      <c r="E54" s="93"/>
      <c r="F54" s="59">
        <f>'1'!F53+'2'!F53+'3'!F53+'5'!F54</f>
        <v>0</v>
      </c>
    </row>
    <row r="55" spans="1:6" ht="16.5" hidden="1" customHeight="1" x14ac:dyDescent="0.2">
      <c r="A55" s="93"/>
      <c r="B55" s="93"/>
      <c r="C55" s="93"/>
      <c r="D55" s="93"/>
      <c r="E55" s="93"/>
      <c r="F55" s="59">
        <f>'1'!F54+'2'!F54+'3'!F54+'5'!F55</f>
        <v>0</v>
      </c>
    </row>
    <row r="56" spans="1:6" ht="16.5" hidden="1" customHeight="1" x14ac:dyDescent="0.2">
      <c r="A56" s="93"/>
      <c r="B56" s="93"/>
      <c r="C56" s="93">
        <v>0</v>
      </c>
      <c r="D56" s="93"/>
      <c r="E56" s="93"/>
      <c r="F56" s="59">
        <f>'1'!F55+'2'!F55+'3'!F55+'5'!F56</f>
        <v>0</v>
      </c>
    </row>
    <row r="57" spans="1:6" ht="16.5" hidden="1" customHeight="1" x14ac:dyDescent="0.2">
      <c r="A57" s="93"/>
      <c r="B57" s="93"/>
      <c r="C57" s="93"/>
      <c r="D57" s="93"/>
      <c r="E57" s="93"/>
      <c r="F57" s="59">
        <f>'1'!F56+'2'!F56+'3'!F56+'5'!F57</f>
        <v>0</v>
      </c>
    </row>
    <row r="58" spans="1:6" ht="16.5" hidden="1" customHeight="1" x14ac:dyDescent="0.2">
      <c r="A58" s="93"/>
      <c r="B58" s="93"/>
      <c r="C58" s="93"/>
      <c r="D58" s="93"/>
      <c r="E58" s="93"/>
      <c r="F58" s="59">
        <f>'1'!F57+'2'!F57+'3'!F57+'5'!F58</f>
        <v>0</v>
      </c>
    </row>
    <row r="59" spans="1:6" ht="16.5" hidden="1" customHeight="1" x14ac:dyDescent="0.2">
      <c r="A59" s="93"/>
      <c r="B59" s="93"/>
      <c r="C59" s="93"/>
      <c r="D59" s="93"/>
      <c r="E59" s="93"/>
      <c r="F59" s="59">
        <f>'1'!F58+'2'!F58+'3'!F58+'5'!F59</f>
        <v>0</v>
      </c>
    </row>
    <row r="60" spans="1:6" ht="16.5" hidden="1" customHeight="1" x14ac:dyDescent="0.2">
      <c r="A60" s="93"/>
      <c r="B60" s="93"/>
      <c r="C60" s="93"/>
      <c r="D60" s="93"/>
      <c r="E60" s="93"/>
      <c r="F60" s="59">
        <f>'1'!F59+'2'!F59+'3'!F59+'5'!F60</f>
        <v>0</v>
      </c>
    </row>
    <row r="61" spans="1:6" ht="16.5" hidden="1" customHeight="1" x14ac:dyDescent="0.2">
      <c r="A61" s="93"/>
      <c r="B61" s="93"/>
      <c r="C61" s="93"/>
      <c r="D61" s="93"/>
      <c r="E61" s="93"/>
      <c r="F61" s="59">
        <f>'1'!F60+'2'!F60+'3'!F60+'5'!F61</f>
        <v>0</v>
      </c>
    </row>
    <row r="62" spans="1:6" ht="16.5" hidden="1" customHeight="1" x14ac:dyDescent="0.2">
      <c r="A62" s="93"/>
      <c r="B62" s="93"/>
      <c r="C62" s="93"/>
      <c r="D62" s="93"/>
      <c r="E62" s="93"/>
      <c r="F62" s="59">
        <f>'1'!F61+'2'!F61+'3'!F61+'5'!F62</f>
        <v>0</v>
      </c>
    </row>
    <row r="63" spans="1:6" ht="16.5" hidden="1" customHeight="1" x14ac:dyDescent="0.2">
      <c r="A63" s="93"/>
      <c r="B63" s="93"/>
      <c r="C63" s="93"/>
      <c r="D63" s="93"/>
      <c r="E63" s="93"/>
      <c r="F63" s="59">
        <f>'1'!F62+'2'!F62+'3'!F62+'5'!F63</f>
        <v>0</v>
      </c>
    </row>
    <row r="64" spans="1:6" ht="16.5" hidden="1" customHeight="1" x14ac:dyDescent="0.2">
      <c r="A64" s="93"/>
      <c r="B64" s="93"/>
      <c r="C64" s="93"/>
      <c r="D64" s="93"/>
      <c r="E64" s="93"/>
      <c r="F64" s="59">
        <f>'1'!F63+'2'!F63+'3'!F63+'5'!F64</f>
        <v>0</v>
      </c>
    </row>
    <row r="65" spans="1:6" ht="16.5" hidden="1" customHeight="1" x14ac:dyDescent="0.2">
      <c r="A65" s="93"/>
      <c r="B65" s="93"/>
      <c r="C65" s="93"/>
      <c r="D65" s="93"/>
      <c r="E65" s="93"/>
      <c r="F65" s="59">
        <f>'1'!F64+'2'!F64+'3'!F64+'5'!F65</f>
        <v>0</v>
      </c>
    </row>
    <row r="66" spans="1:6" ht="16.5" hidden="1" customHeight="1" x14ac:dyDescent="0.2">
      <c r="A66" s="93"/>
      <c r="B66" s="93"/>
      <c r="C66" s="93"/>
      <c r="D66" s="93"/>
      <c r="E66" s="93"/>
      <c r="F66" s="59">
        <f>'1'!F65+'2'!F65+'3'!F65+'5'!F66</f>
        <v>0</v>
      </c>
    </row>
    <row r="67" spans="1:6" ht="16.5" hidden="1" customHeight="1" x14ac:dyDescent="0.2">
      <c r="A67" s="93"/>
      <c r="B67" s="93"/>
      <c r="C67" s="93"/>
      <c r="D67" s="93"/>
      <c r="E67" s="93"/>
      <c r="F67" s="59">
        <f>'1'!F66+'2'!F66+'3'!F66+'5'!F67</f>
        <v>0</v>
      </c>
    </row>
    <row r="68" spans="1:6" ht="16.5" hidden="1" customHeight="1" x14ac:dyDescent="0.2">
      <c r="A68" s="93"/>
      <c r="B68" s="93"/>
      <c r="C68" s="93"/>
      <c r="D68" s="93"/>
      <c r="E68" s="93"/>
      <c r="F68" s="59">
        <f>'1'!F67+'2'!F67+'3'!F67+'5'!F68</f>
        <v>0</v>
      </c>
    </row>
    <row r="69" spans="1:6" ht="16.5" hidden="1" customHeight="1" x14ac:dyDescent="0.2">
      <c r="A69" s="93"/>
      <c r="B69" s="93"/>
      <c r="C69" s="93"/>
      <c r="D69" s="93"/>
      <c r="E69" s="93"/>
      <c r="F69" s="59">
        <f>'1'!F68+'2'!F68+'3'!F68+'5'!F69</f>
        <v>0</v>
      </c>
    </row>
    <row r="70" spans="1:6" ht="16.5" hidden="1" customHeight="1" x14ac:dyDescent="0.2">
      <c r="A70" s="93"/>
      <c r="B70" s="93"/>
      <c r="C70" s="93"/>
      <c r="D70" s="93"/>
      <c r="E70" s="93"/>
      <c r="F70" s="59">
        <f>'1'!F69+'2'!F69+'3'!F69+'5'!F70</f>
        <v>0</v>
      </c>
    </row>
    <row r="71" spans="1:6" ht="16.5" hidden="1" customHeight="1" x14ac:dyDescent="0.2">
      <c r="A71" s="93"/>
      <c r="B71" s="93"/>
      <c r="C71" s="93"/>
      <c r="D71" s="93"/>
      <c r="E71" s="93"/>
      <c r="F71" s="59">
        <f>'1'!F70+'2'!F70+'3'!F70+'5'!F71</f>
        <v>0</v>
      </c>
    </row>
    <row r="72" spans="1:6" ht="16.5" hidden="1" customHeight="1" x14ac:dyDescent="0.2">
      <c r="A72" s="93"/>
      <c r="B72" s="93"/>
      <c r="C72" s="93"/>
      <c r="D72" s="93"/>
      <c r="E72" s="93"/>
      <c r="F72" s="59">
        <f>'1'!F71+'2'!F71+'3'!F71+'5'!F72</f>
        <v>0</v>
      </c>
    </row>
    <row r="73" spans="1:6" ht="16.5" hidden="1" customHeight="1" x14ac:dyDescent="0.2">
      <c r="F73" s="59">
        <f>'1'!F72+'2'!F72+'3'!F72+'5'!F73</f>
        <v>0</v>
      </c>
    </row>
    <row r="74" spans="1:6" ht="16.5" hidden="1" customHeight="1" x14ac:dyDescent="0.2"/>
    <row r="75" spans="1:6" ht="16.5" hidden="1" customHeight="1" x14ac:dyDescent="0.2"/>
    <row r="76" spans="1:6" ht="16.5" hidden="1" customHeight="1" x14ac:dyDescent="0.2"/>
    <row r="77" spans="1:6" ht="16.5" hidden="1" customHeight="1" x14ac:dyDescent="0.2"/>
    <row r="78" spans="1:6" ht="16.5" hidden="1" customHeight="1" x14ac:dyDescent="0.2"/>
    <row r="79" spans="1:6" ht="16.5" hidden="1" customHeight="1" x14ac:dyDescent="0.2"/>
    <row r="80" spans="1:6" ht="16.5" hidden="1" customHeight="1" x14ac:dyDescent="0.2"/>
    <row r="81" ht="16.5" hidden="1" customHeight="1" x14ac:dyDescent="0.2"/>
    <row r="82" ht="16.5" hidden="1" customHeight="1" x14ac:dyDescent="0.2"/>
    <row r="83" ht="16.5" hidden="1" customHeight="1" x14ac:dyDescent="0.2"/>
    <row r="84" ht="16.5" hidden="1" customHeight="1" x14ac:dyDescent="0.2"/>
    <row r="85" ht="16.5" hidden="1" customHeight="1" x14ac:dyDescent="0.2"/>
    <row r="86" ht="16.5" hidden="1" customHeight="1" x14ac:dyDescent="0.2"/>
    <row r="87" ht="16.5" hidden="1" customHeight="1" x14ac:dyDescent="0.2"/>
    <row r="88" ht="16.5" hidden="1" customHeight="1" x14ac:dyDescent="0.2"/>
    <row r="89" ht="16.5" hidden="1" customHeight="1" x14ac:dyDescent="0.2"/>
    <row r="90" ht="16.5" hidden="1" customHeight="1" x14ac:dyDescent="0.2"/>
    <row r="91" ht="16.5" hidden="1" customHeight="1" x14ac:dyDescent="0.2"/>
    <row r="92" ht="16.5" hidden="1" customHeight="1" x14ac:dyDescent="0.2"/>
    <row r="123" spans="5:5" ht="16.5" customHeight="1" x14ac:dyDescent="0.2">
      <c r="E123" s="35"/>
    </row>
  </sheetData>
  <mergeCells count="6">
    <mergeCell ref="A49:B49"/>
    <mergeCell ref="A1:F1"/>
    <mergeCell ref="A2:F2"/>
    <mergeCell ref="A3:E3"/>
    <mergeCell ref="A36:C36"/>
    <mergeCell ref="A48:B48"/>
  </mergeCells>
  <printOptions horizontalCentered="1" verticalCentered="1"/>
  <pageMargins left="0.118110236220472" right="0.81" top="0.66929133858267698" bottom="0.35433070866141703" header="0.90551181102362199" footer="3.9370078740157501E-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قطاع</vt:lpstr>
      <vt:lpstr>'1'!Print_Area</vt:lpstr>
      <vt:lpstr>'2'!Print_Area</vt:lpstr>
      <vt:lpstr>قطاع!Print_Area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2022-01-17T06:22:11Z</cp:lastPrinted>
  <dcterms:created xsi:type="dcterms:W3CDTF">2022-01-17T06:15:49Z</dcterms:created>
  <dcterms:modified xsi:type="dcterms:W3CDTF">2022-01-17T06:29:44Z</dcterms:modified>
</cp:coreProperties>
</file>